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mc:AlternateContent xmlns:mc="http://schemas.openxmlformats.org/markup-compatibility/2006">
    <mc:Choice Requires="x15">
      <x15ac:absPath xmlns:x15ac="http://schemas.microsoft.com/office/spreadsheetml/2010/11/ac" url="E:\Effie Files\MLS\Calculators\EL\"/>
    </mc:Choice>
  </mc:AlternateContent>
  <xr:revisionPtr revIDLastSave="0" documentId="13_ncr:1_{16377397-4462-4B96-A09B-59DCBE2D761B}" xr6:coauthVersionLast="45" xr6:coauthVersionMax="45" xr10:uidLastSave="{00000000-0000-0000-0000-000000000000}"/>
  <bookViews>
    <workbookView xWindow="-120" yWindow="-120" windowWidth="29040" windowHeight="15840" xr2:uid="{00000000-000D-0000-FFFF-FFFF00000000}"/>
  </bookViews>
  <sheets>
    <sheet name="Budget" sheetId="1" r:id="rId1"/>
    <sheet name="Help" sheetId="2" r:id="rId2"/>
  </sheets>
  <definedNames>
    <definedName name="_xlnm.Print_Area" localSheetId="0">Budget!$A$1:$I$97</definedName>
    <definedName name="_xlnm.Print_Area" localSheetId="1">Help!$A:$B</definedName>
    <definedName name="valuevx">42.314159</definedName>
    <definedName name="vertex42_copyright" hidden="1">"© 2008-2014 Vertex42 LLC"</definedName>
    <definedName name="vertex42_id" hidden="1">"monthly-household-budget.xlsx"</definedName>
    <definedName name="vertex42_title" hidden="1">"Monthly Household Budget"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9" i="1" l="1"/>
  <c r="A163" i="1"/>
  <c r="A155" i="1"/>
  <c r="A148" i="1"/>
  <c r="A138" i="1"/>
  <c r="A124" i="1"/>
  <c r="A115" i="1"/>
  <c r="A104" i="1"/>
  <c r="A96" i="1"/>
  <c r="A86" i="1"/>
  <c r="A80" i="1"/>
  <c r="A73" i="1"/>
  <c r="A65" i="1"/>
  <c r="A37" i="1"/>
  <c r="A18" i="1"/>
  <c r="D4" i="1"/>
  <c r="G4" i="1"/>
  <c r="I4" i="1" s="1"/>
  <c r="H4" i="1"/>
  <c r="D5" i="1"/>
  <c r="G5" i="1"/>
  <c r="G6" i="1" s="1"/>
  <c r="H5" i="1"/>
  <c r="H6" i="1" s="1"/>
  <c r="I6" i="1" s="1"/>
  <c r="I5" i="1"/>
  <c r="D6" i="1"/>
  <c r="D7" i="1"/>
  <c r="D8" i="1"/>
  <c r="D9" i="1"/>
  <c r="F9" i="1"/>
  <c r="H9" i="1"/>
  <c r="I9" i="1" s="1"/>
  <c r="D10" i="1"/>
  <c r="F10" i="1"/>
  <c r="H10" i="1"/>
  <c r="I10" i="1" s="1"/>
  <c r="D11" i="1"/>
  <c r="F11" i="1"/>
  <c r="H11" i="1"/>
  <c r="I11" i="1" s="1"/>
  <c r="D12" i="1"/>
  <c r="F12" i="1"/>
  <c r="H12" i="1"/>
  <c r="I12" i="1" s="1"/>
  <c r="D13" i="1"/>
  <c r="F13" i="1"/>
  <c r="H13" i="1"/>
  <c r="I13" i="1" s="1"/>
  <c r="D14" i="1"/>
  <c r="F14" i="1"/>
  <c r="H14" i="1"/>
  <c r="I14" i="1" s="1"/>
  <c r="D15" i="1"/>
  <c r="D16" i="1"/>
  <c r="D17" i="1"/>
  <c r="D47" i="1" l="1"/>
  <c r="D146" i="1" l="1"/>
  <c r="D92" i="1" l="1"/>
  <c r="D55" i="1"/>
  <c r="D56" i="1"/>
  <c r="D54" i="1"/>
  <c r="D53" i="1"/>
  <c r="D57" i="1"/>
  <c r="D58" i="1"/>
  <c r="D59" i="1"/>
  <c r="D100" i="1"/>
  <c r="D101" i="1"/>
  <c r="D22" i="1"/>
  <c r="D27" i="1"/>
  <c r="D25" i="1"/>
  <c r="D119" i="1" l="1"/>
  <c r="D120" i="1"/>
  <c r="D121" i="1"/>
  <c r="D122" i="1"/>
  <c r="D123" i="1"/>
  <c r="D108" i="1"/>
  <c r="D109" i="1"/>
  <c r="D110" i="1"/>
  <c r="D111" i="1"/>
  <c r="D112" i="1"/>
  <c r="D113" i="1"/>
  <c r="D114" i="1"/>
  <c r="D128" i="1"/>
  <c r="D129" i="1"/>
  <c r="D130" i="1"/>
  <c r="D131" i="1"/>
  <c r="D132" i="1"/>
  <c r="D133" i="1"/>
  <c r="D134" i="1"/>
  <c r="D135" i="1"/>
  <c r="D136" i="1"/>
  <c r="D137" i="1"/>
  <c r="D77" i="1"/>
  <c r="D78" i="1"/>
  <c r="D79" i="1"/>
  <c r="D142" i="1"/>
  <c r="D143" i="1"/>
  <c r="D144" i="1"/>
  <c r="D145" i="1"/>
  <c r="D147" i="1"/>
  <c r="D159" i="1"/>
  <c r="D160" i="1"/>
  <c r="D161" i="1"/>
  <c r="D162" i="1"/>
  <c r="D152" i="1"/>
  <c r="D153" i="1"/>
  <c r="D154" i="1"/>
  <c r="D84" i="1"/>
  <c r="D85" i="1"/>
  <c r="D102" i="1"/>
  <c r="D103" i="1"/>
  <c r="D69" i="1"/>
  <c r="D70" i="1"/>
  <c r="D71" i="1"/>
  <c r="D72" i="1"/>
  <c r="D90" i="1"/>
  <c r="D91" i="1"/>
  <c r="D93" i="1"/>
  <c r="D94" i="1"/>
  <c r="D95" i="1"/>
  <c r="D60" i="1"/>
  <c r="D61" i="1"/>
  <c r="D62" i="1"/>
  <c r="D63" i="1"/>
  <c r="D64" i="1"/>
  <c r="D41" i="1"/>
  <c r="D42" i="1"/>
  <c r="D43" i="1"/>
  <c r="D44" i="1"/>
  <c r="D45" i="1"/>
  <c r="D46" i="1"/>
  <c r="D48" i="1"/>
  <c r="D118" i="1" l="1"/>
  <c r="D107" i="1"/>
  <c r="D127" i="1"/>
  <c r="D76" i="1"/>
  <c r="D141" i="1"/>
  <c r="D158" i="1"/>
  <c r="D151" i="1"/>
  <c r="D83" i="1"/>
  <c r="D99" i="1"/>
  <c r="D68" i="1"/>
  <c r="D89" i="1"/>
  <c r="D52" i="1"/>
  <c r="D40" i="1"/>
  <c r="D21" i="1"/>
  <c r="D23" i="1"/>
  <c r="D26" i="1"/>
  <c r="D28" i="1"/>
  <c r="D29" i="1"/>
  <c r="D30" i="1"/>
  <c r="D31" i="1"/>
  <c r="D32" i="1"/>
  <c r="D33" i="1"/>
  <c r="D34" i="1"/>
  <c r="D35" i="1"/>
  <c r="D36" i="1"/>
  <c r="D24" i="1"/>
  <c r="D37" i="1" l="1"/>
  <c r="C163" i="1"/>
  <c r="B163" i="1"/>
  <c r="C155" i="1"/>
  <c r="B155" i="1"/>
  <c r="C86" i="1"/>
  <c r="B86" i="1"/>
  <c r="C148" i="1"/>
  <c r="B148" i="1"/>
  <c r="C104" i="1"/>
  <c r="B104" i="1"/>
  <c r="C73" i="1"/>
  <c r="B73" i="1"/>
  <c r="C80" i="1"/>
  <c r="B80" i="1"/>
  <c r="C96" i="1"/>
  <c r="B96" i="1"/>
  <c r="C138" i="1"/>
  <c r="B138" i="1"/>
  <c r="C65" i="1"/>
  <c r="B65" i="1"/>
  <c r="C49" i="1"/>
  <c r="B49" i="1"/>
  <c r="C115" i="1"/>
  <c r="B115" i="1"/>
  <c r="C37" i="1"/>
  <c r="B37" i="1"/>
  <c r="C124" i="1"/>
  <c r="B124" i="1"/>
  <c r="C18" i="1"/>
  <c r="B18" i="1"/>
  <c r="D155" i="1" l="1"/>
  <c r="D86" i="1"/>
  <c r="D73" i="1"/>
  <c r="D96" i="1"/>
  <c r="D49" i="1"/>
  <c r="D104" i="1"/>
  <c r="D124" i="1"/>
  <c r="D115" i="1"/>
  <c r="D18" i="1"/>
  <c r="D65" i="1"/>
  <c r="D148" i="1"/>
  <c r="D80" i="1"/>
  <c r="D138" i="1"/>
  <c r="D163" i="1"/>
</calcChain>
</file>

<file path=xl/sharedStrings.xml><?xml version="1.0" encoding="utf-8"?>
<sst xmlns="http://schemas.openxmlformats.org/spreadsheetml/2006/main" count="210" uniqueCount="143">
  <si>
    <t>[42]</t>
  </si>
  <si>
    <t>{42}</t>
  </si>
  <si>
    <t>%</t>
  </si>
  <si>
    <t>Μηνιαίος οικογενειακός προϋπολογισμός</t>
  </si>
  <si>
    <t>ΕΣΟΔΑ</t>
  </si>
  <si>
    <t>Πληρωμή (μετά τον φόρο)</t>
  </si>
  <si>
    <t>Εισόδημα από αυτοαπασχόληση</t>
  </si>
  <si>
    <t>Νόμιμο επίδομα ασθενείας</t>
  </si>
  <si>
    <t xml:space="preserve">Νόμιμο επίδομα μητρότητας / πατρότητας </t>
  </si>
  <si>
    <t>Επίδομα ανεργίας</t>
  </si>
  <si>
    <t>Φοιτητικά δάνεια και επιχορηγήσεις</t>
  </si>
  <si>
    <t>Στεγαστικό επίδομα</t>
  </si>
  <si>
    <t>Επίδομα τέκνου</t>
  </si>
  <si>
    <t>Δώρα που ελήφθησαν</t>
  </si>
  <si>
    <t>Έσοδα από τόκους</t>
  </si>
  <si>
    <t>Μερίσματα</t>
  </si>
  <si>
    <t>Επιστροφές / αποζημιώσεις</t>
  </si>
  <si>
    <t>Άλλα</t>
  </si>
  <si>
    <t>Μεταφορά από αποταμιεύσεις</t>
  </si>
  <si>
    <t>Προϋπολογισμός</t>
  </si>
  <si>
    <t>Πραγματικός</t>
  </si>
  <si>
    <t>Διαφορά</t>
  </si>
  <si>
    <t>ΕΞΟΔΑ ΚΑΤΟΙΚΙΑΣ</t>
  </si>
  <si>
    <t>Υποθήκη/Δάνειο</t>
  </si>
  <si>
    <t>Ενοίκιο</t>
  </si>
  <si>
    <t>Ηλεκτρικό ρεύμα</t>
  </si>
  <si>
    <t>Αέριο</t>
  </si>
  <si>
    <t>Άλλα οικιακά καύσιμα</t>
  </si>
  <si>
    <t>Νερό/αποχέτευση</t>
  </si>
  <si>
    <t>Απορρίμματα</t>
  </si>
  <si>
    <t>Τηλέφωνο</t>
  </si>
  <si>
    <t>Τηλεόραση/καλωδιακή / δορυφορική</t>
  </si>
  <si>
    <t>Διαδίκτυο</t>
  </si>
  <si>
    <t>Έπιπλα/συσκευές</t>
  </si>
  <si>
    <t>Γρασίδι/κήπος</t>
  </si>
  <si>
    <t>Είδη οικιακής χρήσης</t>
  </si>
  <si>
    <t>Συντήρηση</t>
  </si>
  <si>
    <t>Βελτιώσεις</t>
  </si>
  <si>
    <t>ΚΑΘΗΜΕΡΙΝΗ ΔΙΑΒΙΩΣΗ</t>
  </si>
  <si>
    <t>Ψώνια/Τρόφιμα</t>
  </si>
  <si>
    <t>Προσωπικά είδη</t>
  </si>
  <si>
    <t>Ένδυση</t>
  </si>
  <si>
    <t>Γεύματα/φαγητό σε πακέτο</t>
  </si>
  <si>
    <t>Πλυντήριο και στεγνό καθάρισμα</t>
  </si>
  <si>
    <t>Κομμωτήριο/κουρέας</t>
  </si>
  <si>
    <t>Θεραπείες ομορφιάς</t>
  </si>
  <si>
    <t>ΠΑΙΔΙΑ</t>
  </si>
  <si>
    <t>Ιατρικά</t>
  </si>
  <si>
    <t>Πάνες και είδη για βρέφη</t>
  </si>
  <si>
    <t>Παιχνίδια και λιχουδιές</t>
  </si>
  <si>
    <t>Φύλαξη παιδιών</t>
  </si>
  <si>
    <t>Δραστηριότητες και λέσχες</t>
  </si>
  <si>
    <t>Δίδακτρα σχολείου</t>
  </si>
  <si>
    <t>Σχολικά ταξίδια</t>
  </si>
  <si>
    <t>Σχολικά δείπνα</t>
  </si>
  <si>
    <t>Σχολικά είδη</t>
  </si>
  <si>
    <t>Υποστήριξη για παιδιά μαθητές</t>
  </si>
  <si>
    <t>ΥΓΕΙΑ</t>
  </si>
  <si>
    <t>Ιατρική/οδοντιατρική περίθαλψη</t>
  </si>
  <si>
    <t>Συνταγές &amp; φάρμακα</t>
  </si>
  <si>
    <t>Oφθαλμολογική περίθαλψη</t>
  </si>
  <si>
    <t>Έκτακτη ανάγκη</t>
  </si>
  <si>
    <t>ΚΑΤΟΙΚΙΔΙΑ</t>
  </si>
  <si>
    <t>Φαγητό</t>
  </si>
  <si>
    <t>Παιχνίδια/προμήθειες</t>
  </si>
  <si>
    <t>ΕΚΠΑΙΔΕΥΣΗ</t>
  </si>
  <si>
    <t>Μαθήματα, εκπαιδεύσεις</t>
  </si>
  <si>
    <t>Δίδακτρα</t>
  </si>
  <si>
    <t>ΜΕΤΑΦΟΡΕΣ</t>
  </si>
  <si>
    <t>Χρηματοδότηση αυτοκινήτου ή αποπληρωμή δανείου</t>
  </si>
  <si>
    <t>Καύσιμα</t>
  </si>
  <si>
    <t>Συντήρηση &amp; επισκευές</t>
  </si>
  <si>
    <t>Στάθμευση και διόδια</t>
  </si>
  <si>
    <t>Άδεια κυκλοφορίας/τέλη</t>
  </si>
  <si>
    <t>Ναύλος λεωφορείου/τραμ/μετρό/ταξί/τρένου</t>
  </si>
  <si>
    <t>ΑΣΦΑΛΙΣΗ</t>
  </si>
  <si>
    <t>Σπίτι/Ενοικίαση</t>
  </si>
  <si>
    <t>Αυτοκίνητο</t>
  </si>
  <si>
    <t>Υγεία</t>
  </si>
  <si>
    <t>Ζωή</t>
  </si>
  <si>
    <t>ΥΠΟΧΡΕΩΣΕΙΣ</t>
  </si>
  <si>
    <t>Αποπληρωμές δανείων</t>
  </si>
  <si>
    <t>Αποπληρωμές φοιτητικών δανείων</t>
  </si>
  <si>
    <t>Εξόφληση πιστωτικής κάρτας</t>
  </si>
  <si>
    <t>Διατροφή/υποστήριξη παιδιών</t>
  </si>
  <si>
    <t>Κρατικοί/τοπικοί φόροι</t>
  </si>
  <si>
    <t>Εξόφληση αγορών με δόσεις</t>
  </si>
  <si>
    <t>Τραπεζικά έξοδα</t>
  </si>
  <si>
    <t>ΑΠΟΤΑΜΙΕΥΣΗ &amp; ΕΠΕΝΔΥΣΕΙΣ</t>
  </si>
  <si>
    <t>Ταμείο έκτακτης ανάγκης</t>
  </si>
  <si>
    <t>Τακτική αποταμίευση</t>
  </si>
  <si>
    <t>Αγορά μετοχών και άλλων επενδύσεων</t>
  </si>
  <si>
    <t>Ταμείο συνταξιοδότησης</t>
  </si>
  <si>
    <t>Ταμείο σπουδών</t>
  </si>
  <si>
    <t>ΑΝΑΨΥΧΗ</t>
  </si>
  <si>
    <t>Βιβλία, μουσική, ταινίες, παιχνίδια κ.λπ.</t>
  </si>
  <si>
    <t>Αθλητισμός και γυμναστήριο</t>
  </si>
  <si>
    <t>Κινηματογράφος και θέατρο - ταξίδια</t>
  </si>
  <si>
    <t>Χόμπι</t>
  </si>
  <si>
    <t>Εκδρομές</t>
  </si>
  <si>
    <t>Έξοδος για φαγητό</t>
  </si>
  <si>
    <t>Έξοδος για ποτά</t>
  </si>
  <si>
    <t>Εφημερίδες και περιοδικά</t>
  </si>
  <si>
    <t>Λοταρία και τυχερά παιχνίδια</t>
  </si>
  <si>
    <t>Μικροσυσκευές/γκατζετάκια</t>
  </si>
  <si>
    <t>ΔΙΑΚΟΠΕΣ</t>
  </si>
  <si>
    <t>Ταξίδι</t>
  </si>
  <si>
    <t>Διαμονή</t>
  </si>
  <si>
    <t>Τοπικές μεταφορές (εισιτήριο λεωφορείου, ταξί, ενοικίαση αυτοκινήτου, καύσιμα, κ.λπ.)</t>
  </si>
  <si>
    <t>Ταξιδιωτική ασφάλιση</t>
  </si>
  <si>
    <t>Ψυχαγωγία</t>
  </si>
  <si>
    <t>ΔΩΡΑ &amp; ΔΩΡΕΕΣ</t>
  </si>
  <si>
    <t>Δώρα (π.χ. γενέθλια, Χριστούγεννα, άλλα φεστιβάλ και γιορτές)</t>
  </si>
  <si>
    <t>Φιλανθρωπικές δωρεές</t>
  </si>
  <si>
    <t>Θρησκευτικές δωρεές</t>
  </si>
  <si>
    <t>ΛΟΙΠΕΣ ΔΑΠΑΝΕΣ</t>
  </si>
  <si>
    <t>Υποστήριξη άλλων συγγενών</t>
  </si>
  <si>
    <t>Ταχυδρομικά τέλη</t>
  </si>
  <si>
    <t>Συμμετοχές σε λέσχες</t>
  </si>
  <si>
    <t>ΣΥΝΟΨΗ ΠΡΟΥΠΟΛΟΓΙΣΜΟΥ</t>
  </si>
  <si>
    <t>Σύνολο εσόδων</t>
  </si>
  <si>
    <t>Σύνολο εξόδων</t>
  </si>
  <si>
    <t>ΑΝΑΛΥΣΗ ΕΞΟΔΩΝ</t>
  </si>
  <si>
    <t>Πραγματικά</t>
  </si>
  <si>
    <t>ΒΟΗΘΕΙΑ</t>
  </si>
  <si>
    <t>Εισαγωγή</t>
  </si>
  <si>
    <t>Ο σκοπός αυτού του προτύπου είναι να σας βοηθήσει να καθορίσετε έναν μηνιαίο προϋπολογισμό και να συγκρίνετε τον προϋπολογισμό σας με τα πραγματικά σας έσοδα και έξοδα.</t>
  </si>
  <si>
    <t>Αυτό το φύλλο εργασίας χρησιμοποιεί ένα ξεχωριστό πίνακα για κάθε κύρια κατηγορία προϋπολογισμού. Αυτό σας επιτρέπει να εισάγετε και να διαγράφετε υποκατηγορίες εύκολα.</t>
  </si>
  <si>
    <t>Αν δεν είστε σίγουροι για τον τρόπο κατάρτισης του προϋπολογισμού σας, διαβάστε το άρθρο "How to Make a Budget with a Spreadsheet" που παρατίθεται παρακάτω.</t>
  </si>
  <si>
    <t>Μπορείτε είτε να ενημερώσετε το φύλλο εργασίας στη διάρκεια του μήνα, είτε να περιμένετε μέχρι το τέλος του μήνα για να καταχωρίσετε τα πραγματικά έσοδα και έξοδα.</t>
  </si>
  <si>
    <t>Σύνοψη προϋπολογισμού</t>
  </si>
  <si>
    <t>Στήλη διαφοράς</t>
  </si>
  <si>
    <t>Βήμα 3</t>
  </si>
  <si>
    <t>Ενημέρωση Κατηγοριών Προϋπολογισμού</t>
  </si>
  <si>
    <t>Καταχώριση Ποσών Προϋπολογισμού</t>
  </si>
  <si>
    <t>Καταχώριση Πραγματικών Ποσών</t>
  </si>
  <si>
    <t>Μπορείτε να τροποποιήσετε τις υποκατηγορίες μέσα σε κάθε πίνακα, αλλά αν αφαιρέσετε μια ολόκληρη κύρια κατηγορία, θα χρειαστεί να τροποποιήσετε τους τύπους στον πίνακα Σύνοψη Προϋπολογισμού.</t>
  </si>
  <si>
    <t>Καταχωρίστε τιμές στη στήλη Προϋπολογισμός μέσα σε κάθε πίνακα.</t>
  </si>
  <si>
    <t>Τα κελιά στη στήλη Διαφορά χρησιμοποιούν μορφοποίηση υπό όρους για να κάνουν τους αρνητικούς αριθμούς κόκκινους. Αν δαπανήσετε περισσότερα από όσα προϋπολογίσατε, η διαφορά μεταξύ των προβλεπόμενων και των πραγματικών τιμών θα είναι αρνητική και αν το πραγματικό σας εισόδημα είναι μικρότερο από το προβλεπόμενο, η διαφορά θα είναι αρνητικός αριθμός.</t>
  </si>
  <si>
    <t>Ο πίνακας Μηνιαία σύνοψη προϋπολογισμού συγκεντρώνει όλα τα έσοδα και τις δαπάνες σας και υπολογίζει το Καθαρό  κέρδος ως  Έσοδα μείον Έξοδα. Αν το καθαρό κέρδος σας (NET) είναι αρνητικό, αυτό σημαίνει ότι έχετε υπερβεί τον μηνιαίο προϋπολογισμό σας.</t>
  </si>
  <si>
    <t>Έχετε καθαρό υπόλοιπο</t>
  </si>
  <si>
    <t>Βήμα 2</t>
  </si>
  <si>
    <t>Βήμα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</si>
</sst>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quot;$&quot;* #,##0.00_);_(&quot;$&quot;* \(#,##0.00\);_(&quot;$&quot;* &quot;-&quot;??_);_(@_)"/>
    <numFmt numFmtId="165" formatCode="_(* #,##0.00_);_(* \(#,##0.00\);_(* &quot;-&quot;??_);_(@_)"/>
    <numFmt numFmtId="166" formatCode="_-* #,##0.00_-;[Red]__\-* #,##0.00_-;_-* &quot;-&quot;??_-;_-@_-"/>
  </numFmts>
  <fonts count="19" x14ac:knownFonts="1">
    <font>
      <sz val="11"/>
      <name val="Arial"/>
      <family val="2"/>
    </font>
    <font>
      <sz val="10"/>
      <name val="Arial"/>
      <family val="2"/>
    </font>
    <font>
      <sz val="10"/>
      <name val="Trebuchet MS"/>
      <family val="2"/>
      <scheme val="minor"/>
    </font>
    <font>
      <sz val="8"/>
      <name val="Trebuchet MS"/>
      <family val="2"/>
      <scheme val="minor"/>
    </font>
    <font>
      <b/>
      <sz val="10"/>
      <name val="Trebuchet MS"/>
      <family val="2"/>
      <scheme val="minor"/>
    </font>
    <font>
      <sz val="11"/>
      <name val="Calibri"/>
      <family val="2"/>
      <charset val="238"/>
    </font>
    <font>
      <b/>
      <sz val="10"/>
      <name val="Calibri"/>
      <family val="2"/>
      <charset val="238"/>
    </font>
    <font>
      <sz val="9"/>
      <name val="Calibri"/>
      <family val="2"/>
      <charset val="238"/>
    </font>
    <font>
      <sz val="10"/>
      <color theme="0"/>
      <name val="Calibri"/>
      <family val="2"/>
      <charset val="238"/>
    </font>
    <font>
      <b/>
      <sz val="10"/>
      <color theme="0"/>
      <name val="Calibri"/>
      <family val="2"/>
      <charset val="238"/>
    </font>
    <font>
      <sz val="10"/>
      <name val="Calibri"/>
      <family val="2"/>
      <charset val="238"/>
    </font>
    <font>
      <b/>
      <sz val="11"/>
      <color theme="1"/>
      <name val="Calibri"/>
      <family val="2"/>
      <charset val="238"/>
    </font>
    <font>
      <b/>
      <sz val="9"/>
      <color theme="1"/>
      <name val="Calibri"/>
      <family val="2"/>
      <charset val="238"/>
    </font>
    <font>
      <sz val="8"/>
      <name val="Calibri"/>
      <family val="2"/>
      <charset val="238"/>
    </font>
    <font>
      <sz val="6"/>
      <color theme="0"/>
      <name val="Calibri"/>
      <family val="2"/>
      <charset val="238"/>
    </font>
    <font>
      <sz val="10"/>
      <color theme="1"/>
      <name val="Calibri"/>
      <family val="2"/>
      <charset val="238"/>
    </font>
    <font>
      <sz val="14"/>
      <color theme="0"/>
      <name val="Calibri"/>
      <family val="2"/>
      <charset val="238"/>
    </font>
    <font>
      <sz val="18"/>
      <name val="Calibri"/>
      <family val="2"/>
      <charset val="238"/>
    </font>
    <font>
      <sz val="11"/>
      <name val="Arial"/>
      <family val="2"/>
      <charset val="238"/>
    </font>
  </fonts>
  <fills count="8">
    <fill>
      <patternFill patternType="none"/>
    </fill>
    <fill>
      <patternFill patternType="gray125"/>
    </fill>
    <fill>
      <patternFill patternType="solid">
        <fgColor theme="6"/>
        <bgColor theme="1"/>
      </patternFill>
    </fill>
    <fill>
      <patternFill patternType="solid">
        <fgColor theme="6" tint="0.79998168889431442"/>
        <bgColor indexed="64"/>
      </patternFill>
    </fill>
    <fill>
      <patternFill patternType="solid">
        <fgColor theme="8"/>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99"/>
        <bgColor indexed="64"/>
      </patternFill>
    </fill>
  </fills>
  <borders count="6">
    <border>
      <left/>
      <right/>
      <top/>
      <bottom/>
      <diagonal/>
    </border>
    <border>
      <left style="thin">
        <color indexed="55"/>
      </left>
      <right style="thin">
        <color indexed="55"/>
      </right>
      <top/>
      <bottom style="thin">
        <color indexed="55"/>
      </bottom>
      <diagonal/>
    </border>
    <border>
      <left style="thin">
        <color indexed="55"/>
      </left>
      <right style="thin">
        <color indexed="55"/>
      </right>
      <top/>
      <bottom/>
      <diagonal/>
    </border>
    <border>
      <left style="thin">
        <color indexed="55"/>
      </left>
      <right style="thin">
        <color indexed="55"/>
      </right>
      <top style="thin">
        <color indexed="55"/>
      </top>
      <bottom/>
      <diagonal/>
    </border>
    <border>
      <left/>
      <right/>
      <top style="double">
        <color indexed="64"/>
      </top>
      <bottom/>
      <diagonal/>
    </border>
    <border>
      <left/>
      <right style="thin">
        <color indexed="55"/>
      </right>
      <top/>
      <bottom style="thin">
        <color indexed="55"/>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52">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applyFill="1" applyBorder="1"/>
    <xf numFmtId="165" fontId="7" fillId="0" borderId="0" xfId="0" applyNumberFormat="1" applyFont="1" applyFill="1" applyBorder="1" applyAlignment="1">
      <alignment horizontal="center"/>
    </xf>
    <xf numFmtId="0" fontId="7" fillId="0" borderId="0" xfId="0" applyFont="1" applyFill="1" applyBorder="1" applyAlignment="1">
      <alignment horizontal="center"/>
    </xf>
    <xf numFmtId="0" fontId="8" fillId="0" borderId="0" xfId="0" applyFont="1" applyFill="1"/>
    <xf numFmtId="0" fontId="10" fillId="0" borderId="0" xfId="0" applyFont="1" applyFill="1" applyBorder="1"/>
    <xf numFmtId="4" fontId="10" fillId="0" borderId="1" xfId="1" applyNumberFormat="1" applyFont="1" applyFill="1" applyBorder="1"/>
    <xf numFmtId="0" fontId="10" fillId="0" borderId="0" xfId="0" applyFont="1" applyFill="1"/>
    <xf numFmtId="40" fontId="12" fillId="0" borderId="0" xfId="2" applyNumberFormat="1" applyFont="1" applyBorder="1" applyAlignment="1">
      <alignment horizontal="right" vertical="center"/>
    </xf>
    <xf numFmtId="0" fontId="13" fillId="0" borderId="0" xfId="0" applyFont="1" applyFill="1"/>
    <xf numFmtId="4" fontId="10" fillId="0" borderId="2" xfId="1" applyNumberFormat="1" applyFont="1" applyFill="1" applyBorder="1"/>
    <xf numFmtId="0" fontId="10" fillId="0" borderId="0" xfId="0" applyFont="1" applyFill="1" applyBorder="1" applyAlignment="1">
      <alignment horizontal="right" indent="1"/>
    </xf>
    <xf numFmtId="4" fontId="10" fillId="0" borderId="0" xfId="0" applyNumberFormat="1" applyFont="1" applyFill="1" applyBorder="1"/>
    <xf numFmtId="165" fontId="10" fillId="0" borderId="0" xfId="0" applyNumberFormat="1" applyFont="1" applyFill="1" applyBorder="1"/>
    <xf numFmtId="4" fontId="10" fillId="0" borderId="3" xfId="1" applyNumberFormat="1" applyFont="1" applyFill="1" applyBorder="1"/>
    <xf numFmtId="0" fontId="10" fillId="0" borderId="0" xfId="0" applyFont="1" applyFill="1" applyAlignment="1">
      <alignment horizontal="right"/>
    </xf>
    <xf numFmtId="0" fontId="14" fillId="0" borderId="0" xfId="0" applyFont="1" applyFill="1" applyAlignment="1">
      <alignment horizontal="left"/>
    </xf>
    <xf numFmtId="0" fontId="10" fillId="0" borderId="0" xfId="0" applyFont="1" applyFill="1" applyAlignment="1"/>
    <xf numFmtId="0" fontId="10" fillId="0" borderId="0" xfId="0" applyFont="1" applyFill="1" applyAlignment="1">
      <alignment horizontal="left"/>
    </xf>
    <xf numFmtId="0" fontId="10" fillId="0" borderId="0" xfId="0" applyFont="1"/>
    <xf numFmtId="0" fontId="10" fillId="0" borderId="0" xfId="0" applyFont="1" applyAlignment="1">
      <alignment horizontal="left"/>
    </xf>
    <xf numFmtId="0" fontId="10" fillId="0" borderId="0" xfId="0" applyFont="1" applyAlignment="1"/>
    <xf numFmtId="166" fontId="1" fillId="0" borderId="0" xfId="0" applyNumberFormat="1" applyFont="1" applyAlignment="1">
      <alignment horizontal="right" vertical="center" indent="1"/>
    </xf>
    <xf numFmtId="166" fontId="10" fillId="0" borderId="0" xfId="0" applyNumberFormat="1" applyFont="1" applyFill="1" applyAlignment="1">
      <alignment horizontal="right" vertical="center" indent="1"/>
    </xf>
    <xf numFmtId="0" fontId="15" fillId="0" borderId="0" xfId="0" applyFont="1" applyBorder="1"/>
    <xf numFmtId="0" fontId="9" fillId="2" borderId="0" xfId="0" applyFont="1" applyFill="1" applyBorder="1"/>
    <xf numFmtId="0" fontId="9" fillId="2" borderId="0" xfId="0" applyFont="1" applyFill="1" applyBorder="1" applyAlignment="1">
      <alignment horizontal="center"/>
    </xf>
    <xf numFmtId="40" fontId="12" fillId="3" borderId="4" xfId="2" applyNumberFormat="1" applyFont="1" applyFill="1" applyBorder="1" applyAlignment="1">
      <alignment horizontal="right" vertical="center"/>
    </xf>
    <xf numFmtId="0" fontId="11" fillId="0" borderId="0" xfId="0" applyFont="1" applyBorder="1" applyAlignment="1">
      <alignment horizontal="left" vertical="center"/>
    </xf>
    <xf numFmtId="0" fontId="11" fillId="3" borderId="4" xfId="0" applyFont="1" applyFill="1" applyBorder="1" applyAlignment="1">
      <alignment horizontal="left" vertical="center"/>
    </xf>
    <xf numFmtId="0" fontId="10" fillId="4" borderId="0" xfId="0" applyFont="1" applyFill="1"/>
    <xf numFmtId="0" fontId="10" fillId="0" borderId="0" xfId="0" applyFont="1" applyAlignment="1">
      <alignment vertical="top"/>
    </xf>
    <xf numFmtId="0" fontId="10" fillId="0" borderId="0" xfId="0" applyFont="1" applyAlignment="1">
      <alignment vertical="top" wrapText="1"/>
    </xf>
    <xf numFmtId="0" fontId="6" fillId="0" borderId="0" xfId="0" applyFont="1"/>
    <xf numFmtId="0" fontId="16" fillId="4" borderId="0" xfId="0" applyFont="1" applyFill="1"/>
    <xf numFmtId="0" fontId="17" fillId="0" borderId="0" xfId="0" applyFont="1"/>
    <xf numFmtId="0" fontId="6" fillId="6" borderId="0" xfId="0" applyFont="1" applyFill="1" applyBorder="1"/>
    <xf numFmtId="0" fontId="10" fillId="6" borderId="0" xfId="0" applyFont="1" applyFill="1"/>
    <xf numFmtId="0" fontId="13" fillId="7" borderId="0" xfId="0" applyFont="1" applyFill="1"/>
    <xf numFmtId="0" fontId="10" fillId="7" borderId="0" xfId="0" applyFont="1" applyFill="1"/>
    <xf numFmtId="165" fontId="13" fillId="7" borderId="0" xfId="0" applyNumberFormat="1" applyFont="1" applyFill="1"/>
    <xf numFmtId="0" fontId="18" fillId="0" borderId="0" xfId="0" applyFont="1"/>
    <xf numFmtId="0" fontId="6" fillId="5" borderId="0" xfId="0" applyFont="1" applyFill="1" applyAlignment="1">
      <alignment vertical="center"/>
    </xf>
    <xf numFmtId="0" fontId="13" fillId="6" borderId="0" xfId="0" applyFont="1" applyFill="1" applyAlignment="1">
      <alignment horizontal="center"/>
    </xf>
    <xf numFmtId="10" fontId="13" fillId="7" borderId="0" xfId="0" applyNumberFormat="1" applyFont="1" applyFill="1" applyAlignment="1">
      <alignment horizontal="center"/>
    </xf>
    <xf numFmtId="0" fontId="10" fillId="6" borderId="0" xfId="0" applyFont="1" applyFill="1" applyAlignment="1">
      <alignment horizontal="center"/>
    </xf>
    <xf numFmtId="4" fontId="10" fillId="0" borderId="5" xfId="1" applyNumberFormat="1" applyFont="1" applyFill="1" applyBorder="1"/>
    <xf numFmtId="0" fontId="10" fillId="0" borderId="0" xfId="0" applyFont="1" applyAlignment="1">
      <alignment vertical="center"/>
    </xf>
  </cellXfs>
  <cellStyles count="3">
    <cellStyle name="Comma" xfId="1" builtinId="3"/>
    <cellStyle name="Currency" xfId="2" builtinId="4"/>
    <cellStyle name="Normal" xfId="0" builtinId="0" customBuiltin="1"/>
  </cellStyles>
  <dxfs count="213">
    <dxf>
      <font>
        <b val="0"/>
        <i val="0"/>
        <strike val="0"/>
        <condense val="0"/>
        <extend val="0"/>
        <outline val="0"/>
        <shadow val="0"/>
        <u val="none"/>
        <vertAlign val="baseline"/>
        <sz val="10"/>
        <color auto="1"/>
        <name val="Calibri"/>
        <family val="2"/>
        <charset val="238"/>
        <scheme val="none"/>
      </font>
      <numFmt numFmtId="16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family val="2"/>
        <charset val="238"/>
        <scheme val="none"/>
      </font>
      <numFmt numFmtId="166" formatCode="_-* #,##0.00_-;[Red]__\-* #,##0.00_-;_-* &quot;-&quot;??_-;_-@_-"/>
      <fill>
        <patternFill patternType="none">
          <fgColor indexed="64"/>
          <bgColor auto="1"/>
        </patternFill>
      </fill>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auto="1"/>
        </patternFill>
      </fill>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auto="1"/>
        </patternFill>
      </fill>
    </dxf>
    <dxf>
      <font>
        <b val="0"/>
        <i val="0"/>
        <strike val="0"/>
        <condense val="0"/>
        <extend val="0"/>
        <outline val="0"/>
        <shadow val="0"/>
        <u val="none"/>
        <vertAlign val="baseline"/>
        <sz val="10"/>
        <color auto="1"/>
        <name val="Calibri"/>
        <family val="2"/>
        <charset val="238"/>
        <scheme val="none"/>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Calibri"/>
        <family val="2"/>
        <charset val="238"/>
        <scheme val="none"/>
      </font>
      <fill>
        <patternFill patternType="none">
          <fgColor indexed="64"/>
          <bgColor indexed="65"/>
        </patternFill>
      </fill>
    </dxf>
    <dxf>
      <font>
        <strike val="0"/>
        <outline val="0"/>
        <shadow val="0"/>
        <u val="none"/>
        <vertAlign val="baseline"/>
        <name val="Calibri"/>
        <family val="2"/>
        <charset val="238"/>
        <scheme val="none"/>
      </font>
    </dxf>
    <dxf>
      <border outline="0">
        <top style="thin">
          <color indexed="55"/>
        </top>
      </border>
    </dxf>
    <dxf>
      <font>
        <strike val="0"/>
        <outline val="0"/>
        <shadow val="0"/>
        <u val="none"/>
        <vertAlign val="baseline"/>
        <color auto="1"/>
        <name val="Calibri"/>
        <family val="2"/>
        <charset val="238"/>
        <scheme val="none"/>
      </font>
      <fill>
        <patternFill patternType="none">
          <fgColor indexed="64"/>
          <bgColor auto="1"/>
        </patternFill>
      </fill>
    </dxf>
    <dxf>
      <border outline="0">
        <bottom style="medium">
          <color indexed="23"/>
        </bottom>
      </border>
    </dxf>
    <dxf>
      <font>
        <strike val="0"/>
        <outline val="0"/>
        <shadow val="0"/>
        <u val="none"/>
        <vertAlign val="baseline"/>
        <color auto="1"/>
        <name val="Calibri"/>
        <family val="2"/>
        <charset val="238"/>
        <scheme val="none"/>
      </font>
      <fill>
        <patternFill patternType="none">
          <fgColor indexed="64"/>
          <bgColor auto="1"/>
        </patternFill>
      </fill>
    </dxf>
    <dxf>
      <font>
        <b val="0"/>
        <i val="0"/>
        <strike val="0"/>
        <condense val="0"/>
        <extend val="0"/>
        <outline val="0"/>
        <shadow val="0"/>
        <u val="none"/>
        <vertAlign val="baseline"/>
        <sz val="10"/>
        <color auto="1"/>
        <name val="Calibri"/>
        <family val="2"/>
        <charset val="238"/>
        <scheme val="none"/>
      </font>
      <numFmt numFmtId="16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family val="2"/>
        <charset val="238"/>
        <scheme val="none"/>
      </font>
      <numFmt numFmtId="166" formatCode="_-* #,##0.00_-;[Red]__\-* #,##0.00_-;_-* &quot;-&quot;??_-;_-@_-"/>
      <fill>
        <patternFill patternType="none">
          <fgColor indexed="64"/>
          <bgColor auto="1"/>
        </patternFill>
      </fill>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auto="1"/>
        </patternFill>
      </fill>
      <border diagonalUp="0" diagonalDown="0" outline="0">
        <left style="thin">
          <color indexed="55"/>
        </left>
        <right style="thin">
          <color indexed="55"/>
        </right>
        <top/>
        <bottom style="thin">
          <color indexed="55"/>
        </bottom>
      </border>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auto="1"/>
        </patternFill>
      </fill>
      <border diagonalUp="0" diagonalDown="0" outline="0">
        <left style="thin">
          <color indexed="55"/>
        </left>
        <right style="thin">
          <color indexed="55"/>
        </right>
        <top/>
        <bottom style="thin">
          <color indexed="55"/>
        </bottom>
      </border>
    </dxf>
    <dxf>
      <font>
        <b val="0"/>
        <i val="0"/>
        <strike val="0"/>
        <condense val="0"/>
        <extend val="0"/>
        <outline val="0"/>
        <shadow val="0"/>
        <u val="none"/>
        <vertAlign val="baseline"/>
        <sz val="10"/>
        <color auto="1"/>
        <name val="Calibri"/>
        <family val="2"/>
        <charset val="238"/>
        <scheme val="none"/>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Calibri"/>
        <family val="2"/>
        <charset val="238"/>
        <scheme val="none"/>
      </font>
      <fill>
        <patternFill patternType="none">
          <fgColor indexed="64"/>
          <bgColor indexed="65"/>
        </patternFill>
      </fill>
    </dxf>
    <dxf>
      <font>
        <strike val="0"/>
        <outline val="0"/>
        <shadow val="0"/>
        <u val="none"/>
        <vertAlign val="baseline"/>
        <name val="Calibri"/>
        <family val="2"/>
        <charset val="238"/>
        <scheme val="none"/>
      </font>
    </dxf>
    <dxf>
      <border diagonalUp="0" diagonalDown="0">
        <left/>
        <right/>
        <top/>
        <bottom/>
      </border>
    </dxf>
    <dxf>
      <font>
        <strike val="0"/>
        <outline val="0"/>
        <shadow val="0"/>
        <u val="none"/>
        <vertAlign val="baseline"/>
        <color auto="1"/>
        <name val="Calibri"/>
        <family val="2"/>
        <charset val="238"/>
        <scheme val="none"/>
      </font>
      <fill>
        <patternFill patternType="none">
          <fgColor indexed="64"/>
          <bgColor auto="1"/>
        </patternFill>
      </fill>
    </dxf>
    <dxf>
      <border outline="0">
        <bottom style="medium">
          <color indexed="23"/>
        </bottom>
      </border>
    </dxf>
    <dxf>
      <font>
        <strike val="0"/>
        <outline val="0"/>
        <shadow val="0"/>
        <u val="none"/>
        <vertAlign val="baseline"/>
        <color auto="1"/>
        <name val="Calibri"/>
        <family val="2"/>
        <charset val="238"/>
        <scheme val="none"/>
      </font>
      <fill>
        <patternFill patternType="none">
          <fgColor indexed="64"/>
          <bgColor auto="1"/>
        </patternFill>
      </fill>
    </dxf>
    <dxf>
      <font>
        <b val="0"/>
        <i val="0"/>
        <strike val="0"/>
        <condense val="0"/>
        <extend val="0"/>
        <outline val="0"/>
        <shadow val="0"/>
        <u val="none"/>
        <vertAlign val="baseline"/>
        <sz val="10"/>
        <color auto="1"/>
        <name val="Calibri"/>
        <family val="2"/>
        <charset val="238"/>
        <scheme val="none"/>
      </font>
      <numFmt numFmtId="16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family val="2"/>
        <charset val="238"/>
        <scheme val="none"/>
      </font>
      <numFmt numFmtId="166" formatCode="_-* #,##0.00_-;[Red]__\-* #,##0.00_-;_-* &quot;-&quot;??_-;_-@_-"/>
      <fill>
        <patternFill patternType="none">
          <fgColor indexed="64"/>
          <bgColor auto="1"/>
        </patternFill>
      </fill>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auto="1"/>
        </patternFill>
      </fill>
      <border diagonalUp="0" diagonalDown="0" outline="0">
        <left style="thin">
          <color indexed="55"/>
        </left>
        <right style="thin">
          <color indexed="55"/>
        </right>
        <top/>
        <bottom style="thin">
          <color indexed="55"/>
        </bottom>
      </border>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auto="1"/>
        </patternFill>
      </fill>
      <border diagonalUp="0" diagonalDown="0" outline="0">
        <left style="thin">
          <color indexed="55"/>
        </left>
        <right style="thin">
          <color indexed="55"/>
        </right>
        <top/>
        <bottom style="thin">
          <color indexed="55"/>
        </bottom>
      </border>
    </dxf>
    <dxf>
      <font>
        <b val="0"/>
        <i val="0"/>
        <strike val="0"/>
        <condense val="0"/>
        <extend val="0"/>
        <outline val="0"/>
        <shadow val="0"/>
        <u val="none"/>
        <vertAlign val="baseline"/>
        <sz val="10"/>
        <color auto="1"/>
        <name val="Calibri"/>
        <family val="2"/>
        <charset val="238"/>
        <scheme val="none"/>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strike val="0"/>
        <outline val="0"/>
        <shadow val="0"/>
        <u val="none"/>
        <vertAlign val="baseline"/>
        <color auto="1"/>
        <name val="Calibri"/>
        <family val="2"/>
        <charset val="238"/>
        <scheme val="none"/>
      </font>
      <fill>
        <patternFill patternType="none">
          <fgColor indexed="64"/>
          <bgColor indexed="65"/>
        </patternFill>
      </fill>
    </dxf>
    <dxf>
      <font>
        <strike val="0"/>
        <outline val="0"/>
        <shadow val="0"/>
        <u val="none"/>
        <vertAlign val="baseline"/>
        <name val="Calibri"/>
        <family val="2"/>
        <charset val="238"/>
        <scheme val="none"/>
      </font>
    </dxf>
    <dxf>
      <border diagonalUp="0" diagonalDown="0">
        <left/>
        <right/>
        <top/>
        <bottom/>
      </border>
    </dxf>
    <dxf>
      <font>
        <strike val="0"/>
        <outline val="0"/>
        <shadow val="0"/>
        <u val="none"/>
        <vertAlign val="baseline"/>
        <color auto="1"/>
        <name val="Calibri"/>
        <family val="2"/>
        <charset val="238"/>
        <scheme val="none"/>
      </font>
      <fill>
        <patternFill patternType="none">
          <fgColor indexed="64"/>
          <bgColor auto="1"/>
        </patternFill>
      </fill>
    </dxf>
    <dxf>
      <border outline="0">
        <bottom style="medium">
          <color indexed="23"/>
        </bottom>
      </border>
    </dxf>
    <dxf>
      <font>
        <strike val="0"/>
        <outline val="0"/>
        <shadow val="0"/>
        <u val="none"/>
        <vertAlign val="baseline"/>
        <color auto="1"/>
        <name val="Calibri"/>
        <family val="2"/>
        <charset val="238"/>
        <scheme val="none"/>
      </font>
      <fill>
        <patternFill patternType="none">
          <fgColor indexed="64"/>
          <bgColor auto="1"/>
        </patternFill>
      </fill>
    </dxf>
    <dxf>
      <font>
        <b val="0"/>
        <i val="0"/>
        <strike val="0"/>
        <condense val="0"/>
        <extend val="0"/>
        <outline val="0"/>
        <shadow val="0"/>
        <u val="none"/>
        <vertAlign val="baseline"/>
        <sz val="10"/>
        <color auto="1"/>
        <name val="Calibri"/>
        <family val="2"/>
        <charset val="238"/>
        <scheme val="none"/>
      </font>
      <numFmt numFmtId="16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family val="2"/>
        <charset val="238"/>
        <scheme val="none"/>
      </font>
      <numFmt numFmtId="166" formatCode="_-* #,##0.00_-;[Red]__\-* #,##0.00_-;_-* &quot;-&quot;??_-;_-@_-"/>
      <fill>
        <patternFill patternType="none">
          <fgColor indexed="64"/>
          <bgColor auto="1"/>
        </patternFill>
      </fill>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indexed="65"/>
        </patternFill>
      </fill>
      <border diagonalUp="0" diagonalDown="0" outline="0">
        <left/>
        <right/>
        <top/>
        <bottom/>
      </border>
    </dxf>
    <dxf>
      <font>
        <strike val="0"/>
        <outline val="0"/>
        <shadow val="0"/>
        <u val="none"/>
        <vertAlign val="baseline"/>
        <color auto="1"/>
        <name val="Calibri"/>
        <family val="2"/>
        <charset val="238"/>
        <scheme val="none"/>
      </font>
      <fill>
        <patternFill patternType="none">
          <fgColor indexed="64"/>
          <bgColor auto="1"/>
        </patternFill>
      </fill>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indexed="65"/>
        </patternFill>
      </fill>
      <border diagonalUp="0" diagonalDown="0" outline="0">
        <left/>
        <right/>
        <top/>
        <bottom/>
      </border>
    </dxf>
    <dxf>
      <font>
        <strike val="0"/>
        <outline val="0"/>
        <shadow val="0"/>
        <u val="none"/>
        <vertAlign val="baseline"/>
        <color auto="1"/>
        <name val="Calibri"/>
        <family val="2"/>
        <charset val="238"/>
        <scheme val="none"/>
      </font>
      <fill>
        <patternFill patternType="none">
          <fgColor indexed="64"/>
          <bgColor auto="1"/>
        </patternFill>
      </fill>
    </dxf>
    <dxf>
      <font>
        <b val="0"/>
        <i val="0"/>
        <strike val="0"/>
        <condense val="0"/>
        <extend val="0"/>
        <outline val="0"/>
        <shadow val="0"/>
        <u val="none"/>
        <vertAlign val="baseline"/>
        <sz val="10"/>
        <color auto="1"/>
        <name val="Calibri"/>
        <family val="2"/>
        <charset val="238"/>
        <scheme val="none"/>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Calibri"/>
        <family val="2"/>
        <charset val="238"/>
        <scheme val="none"/>
      </font>
      <fill>
        <patternFill patternType="none">
          <fgColor indexed="64"/>
          <bgColor indexed="65"/>
        </patternFill>
      </fill>
    </dxf>
    <dxf>
      <font>
        <strike val="0"/>
        <outline val="0"/>
        <shadow val="0"/>
        <u val="none"/>
        <vertAlign val="baseline"/>
        <name val="Calibri"/>
        <family val="2"/>
        <charset val="238"/>
        <scheme val="none"/>
      </font>
    </dxf>
    <dxf>
      <border diagonalUp="0" diagonalDown="0">
        <left/>
        <right/>
        <top/>
        <bottom/>
      </border>
    </dxf>
    <dxf>
      <font>
        <strike val="0"/>
        <outline val="0"/>
        <shadow val="0"/>
        <u val="none"/>
        <vertAlign val="baseline"/>
        <color auto="1"/>
        <name val="Calibri"/>
        <family val="2"/>
        <charset val="238"/>
        <scheme val="none"/>
      </font>
      <fill>
        <patternFill patternType="none">
          <fgColor indexed="64"/>
          <bgColor auto="1"/>
        </patternFill>
      </fill>
    </dxf>
    <dxf>
      <border outline="0">
        <bottom style="medium">
          <color indexed="23"/>
        </bottom>
      </border>
    </dxf>
    <dxf>
      <font>
        <strike val="0"/>
        <outline val="0"/>
        <shadow val="0"/>
        <u val="none"/>
        <vertAlign val="baseline"/>
        <color auto="1"/>
        <name val="Calibri"/>
        <family val="2"/>
        <charset val="238"/>
        <scheme val="none"/>
      </font>
      <fill>
        <patternFill patternType="none">
          <fgColor indexed="64"/>
          <bgColor auto="1"/>
        </patternFill>
      </fill>
    </dxf>
    <dxf>
      <font>
        <b val="0"/>
        <i val="0"/>
        <strike val="0"/>
        <condense val="0"/>
        <extend val="0"/>
        <outline val="0"/>
        <shadow val="0"/>
        <u val="none"/>
        <vertAlign val="baseline"/>
        <sz val="10"/>
        <color auto="1"/>
        <name val="Calibri"/>
        <family val="2"/>
        <charset val="238"/>
        <scheme val="none"/>
      </font>
      <numFmt numFmtId="165" formatCode="_(* #,##0.00_);_(* \(#,##0.00\);_(* &quot;-&quot;??_);_(@_)"/>
      <fill>
        <patternFill patternType="none">
          <fgColor indexed="64"/>
          <bgColor indexed="65"/>
        </patternFill>
      </fill>
      <border diagonalUp="0" diagonalDown="0" outline="0">
        <left/>
        <right/>
        <top/>
        <bottom/>
      </border>
    </dxf>
    <dxf>
      <font>
        <strike val="0"/>
        <outline val="0"/>
        <shadow val="0"/>
        <u val="none"/>
        <vertAlign val="baseline"/>
        <color auto="1"/>
        <name val="Calibri"/>
        <family val="2"/>
        <charset val="238"/>
        <scheme val="none"/>
      </font>
      <numFmt numFmtId="166" formatCode="_-* #,##0.00_-;[Red]__\-* #,##0.00_-;_-* &quot;-&quot;??_-;_-@_-"/>
      <fill>
        <patternFill patternType="none">
          <fgColor indexed="64"/>
          <bgColor auto="1"/>
        </patternFill>
      </fill>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indexed="65"/>
        </patternFill>
      </fill>
      <border diagonalUp="0" diagonalDown="0" outline="0">
        <left/>
        <right/>
        <top/>
        <bottom/>
      </border>
    </dxf>
    <dxf>
      <font>
        <strike val="0"/>
        <outline val="0"/>
        <shadow val="0"/>
        <u val="none"/>
        <vertAlign val="baseline"/>
        <color auto="1"/>
        <name val="Calibri"/>
        <family val="2"/>
        <charset val="238"/>
        <scheme val="none"/>
      </font>
      <fill>
        <patternFill patternType="none">
          <fgColor indexed="64"/>
          <bgColor auto="1"/>
        </patternFill>
      </fill>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indexed="65"/>
        </patternFill>
      </fill>
      <border diagonalUp="0" diagonalDown="0" outline="0">
        <left/>
        <right/>
        <top/>
        <bottom/>
      </border>
    </dxf>
    <dxf>
      <font>
        <strike val="0"/>
        <outline val="0"/>
        <shadow val="0"/>
        <u val="none"/>
        <vertAlign val="baseline"/>
        <color auto="1"/>
        <name val="Calibri"/>
        <family val="2"/>
        <charset val="238"/>
        <scheme val="none"/>
      </font>
      <fill>
        <patternFill patternType="none">
          <fgColor indexed="64"/>
          <bgColor auto="1"/>
        </patternFill>
      </fill>
    </dxf>
    <dxf>
      <font>
        <b val="0"/>
        <i val="0"/>
        <strike val="0"/>
        <condense val="0"/>
        <extend val="0"/>
        <outline val="0"/>
        <shadow val="0"/>
        <u val="none"/>
        <vertAlign val="baseline"/>
        <sz val="10"/>
        <color auto="1"/>
        <name val="Calibri"/>
        <family val="2"/>
        <charset val="238"/>
        <scheme val="none"/>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Calibri"/>
        <family val="2"/>
        <charset val="238"/>
        <scheme val="none"/>
      </font>
      <fill>
        <patternFill patternType="none">
          <fgColor indexed="64"/>
          <bgColor indexed="65"/>
        </patternFill>
      </fill>
    </dxf>
    <dxf>
      <font>
        <strike val="0"/>
        <outline val="0"/>
        <shadow val="0"/>
        <u val="none"/>
        <vertAlign val="baseline"/>
        <name val="Calibri"/>
        <family val="2"/>
        <charset val="238"/>
        <scheme val="none"/>
      </font>
    </dxf>
    <dxf>
      <border diagonalUp="0" diagonalDown="0">
        <left/>
        <right/>
        <top/>
        <bottom/>
      </border>
    </dxf>
    <dxf>
      <font>
        <strike val="0"/>
        <outline val="0"/>
        <shadow val="0"/>
        <u val="none"/>
        <vertAlign val="baseline"/>
        <color auto="1"/>
        <name val="Calibri"/>
        <family val="2"/>
        <charset val="238"/>
        <scheme val="none"/>
      </font>
      <fill>
        <patternFill patternType="none">
          <fgColor indexed="64"/>
          <bgColor auto="1"/>
        </patternFill>
      </fill>
    </dxf>
    <dxf>
      <border outline="0">
        <bottom style="medium">
          <color indexed="23"/>
        </bottom>
      </border>
    </dxf>
    <dxf>
      <font>
        <strike val="0"/>
        <outline val="0"/>
        <shadow val="0"/>
        <u val="none"/>
        <vertAlign val="baseline"/>
        <color auto="1"/>
        <name val="Calibri"/>
        <family val="2"/>
        <charset val="238"/>
        <scheme val="none"/>
      </font>
      <fill>
        <patternFill patternType="none">
          <fgColor indexed="64"/>
          <bgColor auto="1"/>
        </patternFill>
      </fill>
    </dxf>
    <dxf>
      <font>
        <b val="0"/>
        <i val="0"/>
        <strike val="0"/>
        <condense val="0"/>
        <extend val="0"/>
        <outline val="0"/>
        <shadow val="0"/>
        <u val="none"/>
        <vertAlign val="baseline"/>
        <sz val="10"/>
        <color auto="1"/>
        <name val="Calibri"/>
        <family val="2"/>
        <charset val="238"/>
        <scheme val="none"/>
      </font>
      <numFmt numFmtId="16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family val="2"/>
        <charset val="238"/>
        <scheme val="none"/>
      </font>
      <numFmt numFmtId="166" formatCode="_-* #,##0.00_-;[Red]__\-* #,##0.00_-;_-* &quot;-&quot;??_-;_-@_-"/>
      <fill>
        <patternFill patternType="none">
          <fgColor indexed="64"/>
          <bgColor auto="1"/>
        </patternFill>
      </fill>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auto="1"/>
        </patternFill>
      </fill>
      <border diagonalUp="0" diagonalDown="0" outline="0">
        <left style="thin">
          <color indexed="55"/>
        </left>
        <right style="thin">
          <color indexed="55"/>
        </right>
        <top/>
        <bottom style="thin">
          <color indexed="55"/>
        </bottom>
      </border>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auto="1"/>
        </patternFill>
      </fill>
      <border diagonalUp="0" diagonalDown="0" outline="0">
        <left style="thin">
          <color indexed="55"/>
        </left>
        <right style="thin">
          <color indexed="55"/>
        </right>
        <top/>
        <bottom style="thin">
          <color indexed="55"/>
        </bottom>
      </border>
    </dxf>
    <dxf>
      <font>
        <b val="0"/>
        <i val="0"/>
        <strike val="0"/>
        <condense val="0"/>
        <extend val="0"/>
        <outline val="0"/>
        <shadow val="0"/>
        <u val="none"/>
        <vertAlign val="baseline"/>
        <sz val="10"/>
        <color auto="1"/>
        <name val="Calibri"/>
        <family val="2"/>
        <charset val="238"/>
        <scheme val="none"/>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Calibri"/>
        <family val="2"/>
        <charset val="238"/>
        <scheme val="none"/>
      </font>
      <fill>
        <patternFill patternType="none">
          <fgColor indexed="64"/>
          <bgColor indexed="65"/>
        </patternFill>
      </fill>
    </dxf>
    <dxf>
      <font>
        <strike val="0"/>
        <outline val="0"/>
        <shadow val="0"/>
        <u val="none"/>
        <vertAlign val="baseline"/>
        <name val="Calibri"/>
        <family val="2"/>
        <charset val="238"/>
        <scheme val="none"/>
      </font>
    </dxf>
    <dxf>
      <border diagonalUp="0" diagonalDown="0">
        <left/>
        <right/>
        <top/>
        <bottom/>
      </border>
    </dxf>
    <dxf>
      <font>
        <strike val="0"/>
        <outline val="0"/>
        <shadow val="0"/>
        <u val="none"/>
        <vertAlign val="baseline"/>
        <color auto="1"/>
        <name val="Calibri"/>
        <family val="2"/>
        <charset val="238"/>
        <scheme val="none"/>
      </font>
      <fill>
        <patternFill patternType="none">
          <fgColor indexed="64"/>
          <bgColor auto="1"/>
        </patternFill>
      </fill>
    </dxf>
    <dxf>
      <border outline="0">
        <bottom style="medium">
          <color indexed="23"/>
        </bottom>
      </border>
    </dxf>
    <dxf>
      <font>
        <strike val="0"/>
        <outline val="0"/>
        <shadow val="0"/>
        <u val="none"/>
        <vertAlign val="baseline"/>
        <color auto="1"/>
        <name val="Calibri"/>
        <family val="2"/>
        <charset val="238"/>
        <scheme val="none"/>
      </font>
      <fill>
        <patternFill patternType="none">
          <fgColor indexed="64"/>
          <bgColor auto="1"/>
        </patternFill>
      </fill>
    </dxf>
    <dxf>
      <font>
        <b val="0"/>
        <i val="0"/>
        <strike val="0"/>
        <condense val="0"/>
        <extend val="0"/>
        <outline val="0"/>
        <shadow val="0"/>
        <u val="none"/>
        <vertAlign val="baseline"/>
        <sz val="10"/>
        <color auto="1"/>
        <name val="Calibri"/>
        <family val="2"/>
        <charset val="238"/>
        <scheme val="none"/>
      </font>
      <numFmt numFmtId="16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family val="2"/>
        <charset val="238"/>
        <scheme val="none"/>
      </font>
      <numFmt numFmtId="166" formatCode="_-* #,##0.00_-;[Red]__\-* #,##0.00_-;_-* &quot;-&quot;??_-;_-@_-"/>
      <fill>
        <patternFill patternType="none">
          <fgColor indexed="64"/>
          <bgColor auto="1"/>
        </patternFill>
      </fill>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auto="1"/>
        </patternFill>
      </fill>
      <border diagonalUp="0" diagonalDown="0" outline="0">
        <left style="thin">
          <color indexed="55"/>
        </left>
        <right style="thin">
          <color indexed="55"/>
        </right>
        <top/>
        <bottom style="thin">
          <color indexed="55"/>
        </bottom>
      </border>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auto="1"/>
        </patternFill>
      </fill>
      <border diagonalUp="0" diagonalDown="0" outline="0">
        <left style="thin">
          <color indexed="55"/>
        </left>
        <right style="thin">
          <color indexed="55"/>
        </right>
        <top/>
        <bottom style="thin">
          <color indexed="55"/>
        </bottom>
      </border>
    </dxf>
    <dxf>
      <font>
        <b val="0"/>
        <i val="0"/>
        <strike val="0"/>
        <condense val="0"/>
        <extend val="0"/>
        <outline val="0"/>
        <shadow val="0"/>
        <u val="none"/>
        <vertAlign val="baseline"/>
        <sz val="10"/>
        <color auto="1"/>
        <name val="Calibri"/>
        <family val="2"/>
        <charset val="238"/>
        <scheme val="none"/>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strike val="0"/>
        <outline val="0"/>
        <shadow val="0"/>
        <u val="none"/>
        <vertAlign val="baseline"/>
        <color auto="1"/>
        <name val="Calibri"/>
        <family val="2"/>
        <charset val="238"/>
        <scheme val="none"/>
      </font>
      <fill>
        <patternFill patternType="none">
          <fgColor indexed="64"/>
          <bgColor indexed="65"/>
        </patternFill>
      </fill>
    </dxf>
    <dxf>
      <font>
        <strike val="0"/>
        <outline val="0"/>
        <shadow val="0"/>
        <u val="none"/>
        <vertAlign val="baseline"/>
        <name val="Calibri"/>
        <family val="2"/>
        <charset val="238"/>
        <scheme val="none"/>
      </font>
    </dxf>
    <dxf>
      <border diagonalUp="0" diagonalDown="0">
        <left/>
        <right/>
        <top/>
        <bottom/>
      </border>
    </dxf>
    <dxf>
      <font>
        <strike val="0"/>
        <outline val="0"/>
        <shadow val="0"/>
        <u val="none"/>
        <vertAlign val="baseline"/>
        <color auto="1"/>
        <name val="Calibri"/>
        <family val="2"/>
        <charset val="238"/>
        <scheme val="none"/>
      </font>
      <fill>
        <patternFill patternType="none">
          <fgColor indexed="64"/>
          <bgColor auto="1"/>
        </patternFill>
      </fill>
    </dxf>
    <dxf>
      <border outline="0">
        <bottom style="medium">
          <color indexed="23"/>
        </bottom>
      </border>
    </dxf>
    <dxf>
      <font>
        <strike val="0"/>
        <outline val="0"/>
        <shadow val="0"/>
        <u val="none"/>
        <vertAlign val="baseline"/>
        <color auto="1"/>
        <name val="Calibri"/>
        <family val="2"/>
        <charset val="238"/>
        <scheme val="none"/>
      </font>
      <fill>
        <patternFill patternType="none">
          <fgColor indexed="64"/>
          <bgColor auto="1"/>
        </patternFill>
      </fill>
    </dxf>
    <dxf>
      <font>
        <b val="0"/>
        <i val="0"/>
        <strike val="0"/>
        <condense val="0"/>
        <extend val="0"/>
        <outline val="0"/>
        <shadow val="0"/>
        <u val="none"/>
        <vertAlign val="baseline"/>
        <sz val="10"/>
        <color auto="1"/>
        <name val="Calibri"/>
        <family val="2"/>
        <charset val="238"/>
        <scheme val="none"/>
      </font>
      <numFmt numFmtId="16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family val="2"/>
        <charset val="238"/>
        <scheme val="none"/>
      </font>
      <numFmt numFmtId="166" formatCode="_-* #,##0.00_-;[Red]__\-* #,##0.00_-;_-* &quot;-&quot;??_-;_-@_-"/>
      <fill>
        <patternFill patternType="none">
          <fgColor indexed="64"/>
          <bgColor auto="1"/>
        </patternFill>
      </fill>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auto="1"/>
        </patternFill>
      </fill>
      <border diagonalUp="0" diagonalDown="0" outline="0">
        <left style="thin">
          <color indexed="55"/>
        </left>
        <right style="thin">
          <color indexed="55"/>
        </right>
        <top/>
        <bottom style="thin">
          <color indexed="55"/>
        </bottom>
      </border>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auto="1"/>
        </patternFill>
      </fill>
      <border diagonalUp="0" diagonalDown="0" outline="0">
        <left style="thin">
          <color indexed="55"/>
        </left>
        <right style="thin">
          <color indexed="55"/>
        </right>
        <top/>
        <bottom style="thin">
          <color indexed="55"/>
        </bottom>
      </border>
    </dxf>
    <dxf>
      <font>
        <b val="0"/>
        <i val="0"/>
        <strike val="0"/>
        <condense val="0"/>
        <extend val="0"/>
        <outline val="0"/>
        <shadow val="0"/>
        <u val="none"/>
        <vertAlign val="baseline"/>
        <sz val="10"/>
        <color auto="1"/>
        <name val="Calibri"/>
        <family val="2"/>
        <charset val="238"/>
        <scheme val="none"/>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Calibri"/>
        <family val="2"/>
        <charset val="238"/>
        <scheme val="none"/>
      </font>
      <fill>
        <patternFill patternType="none">
          <fgColor indexed="64"/>
          <bgColor indexed="65"/>
        </patternFill>
      </fill>
    </dxf>
    <dxf>
      <font>
        <strike val="0"/>
        <outline val="0"/>
        <shadow val="0"/>
        <u val="none"/>
        <vertAlign val="baseline"/>
        <name val="Calibri"/>
        <family val="2"/>
        <charset val="238"/>
        <scheme val="none"/>
      </font>
    </dxf>
    <dxf>
      <border diagonalUp="0" diagonalDown="0">
        <left/>
        <right/>
        <top/>
        <bottom/>
      </border>
    </dxf>
    <dxf>
      <font>
        <strike val="0"/>
        <outline val="0"/>
        <shadow val="0"/>
        <u val="none"/>
        <vertAlign val="baseline"/>
        <color auto="1"/>
        <name val="Calibri"/>
        <family val="2"/>
        <charset val="238"/>
        <scheme val="none"/>
      </font>
      <fill>
        <patternFill patternType="none">
          <fgColor indexed="64"/>
          <bgColor auto="1"/>
        </patternFill>
      </fill>
    </dxf>
    <dxf>
      <border outline="0">
        <bottom style="medium">
          <color indexed="23"/>
        </bottom>
      </border>
    </dxf>
    <dxf>
      <font>
        <strike val="0"/>
        <outline val="0"/>
        <shadow val="0"/>
        <u val="none"/>
        <vertAlign val="baseline"/>
        <color auto="1"/>
        <name val="Calibri"/>
        <family val="2"/>
        <charset val="238"/>
        <scheme val="none"/>
      </font>
      <fill>
        <patternFill patternType="none">
          <fgColor indexed="64"/>
          <bgColor auto="1"/>
        </patternFill>
      </fill>
    </dxf>
    <dxf>
      <font>
        <b val="0"/>
        <i val="0"/>
        <strike val="0"/>
        <condense val="0"/>
        <extend val="0"/>
        <outline val="0"/>
        <shadow val="0"/>
        <u val="none"/>
        <vertAlign val="baseline"/>
        <sz val="10"/>
        <color auto="1"/>
        <name val="Calibri"/>
        <family val="2"/>
        <charset val="238"/>
        <scheme val="none"/>
      </font>
      <numFmt numFmtId="16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family val="2"/>
        <charset val="238"/>
        <scheme val="none"/>
      </font>
      <numFmt numFmtId="166" formatCode="_-* #,##0.00_-;[Red]__\-* #,##0.00_-;_-* &quot;-&quot;??_-;_-@_-"/>
      <fill>
        <patternFill patternType="none">
          <fgColor indexed="64"/>
          <bgColor auto="1"/>
        </patternFill>
      </fill>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auto="1"/>
        </patternFill>
      </fill>
      <border diagonalUp="0" diagonalDown="0" outline="0">
        <left style="thin">
          <color indexed="55"/>
        </left>
        <right style="thin">
          <color indexed="55"/>
        </right>
        <top/>
        <bottom style="thin">
          <color indexed="55"/>
        </bottom>
      </border>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auto="1"/>
        </patternFill>
      </fill>
      <border diagonalUp="0" diagonalDown="0" outline="0">
        <left style="thin">
          <color indexed="55"/>
        </left>
        <right style="thin">
          <color indexed="55"/>
        </right>
        <top/>
        <bottom style="thin">
          <color indexed="55"/>
        </bottom>
      </border>
    </dxf>
    <dxf>
      <font>
        <b val="0"/>
        <i val="0"/>
        <strike val="0"/>
        <condense val="0"/>
        <extend val="0"/>
        <outline val="0"/>
        <shadow val="0"/>
        <u val="none"/>
        <vertAlign val="baseline"/>
        <sz val="10"/>
        <color auto="1"/>
        <name val="Calibri"/>
        <family val="2"/>
        <charset val="238"/>
        <scheme val="none"/>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Calibri"/>
        <family val="2"/>
        <charset val="238"/>
        <scheme val="none"/>
      </font>
      <fill>
        <patternFill patternType="none">
          <fgColor indexed="64"/>
          <bgColor indexed="65"/>
        </patternFill>
      </fill>
    </dxf>
    <dxf>
      <font>
        <strike val="0"/>
        <outline val="0"/>
        <shadow val="0"/>
        <u val="none"/>
        <vertAlign val="baseline"/>
        <name val="Calibri"/>
        <family val="2"/>
        <charset val="238"/>
        <scheme val="none"/>
      </font>
    </dxf>
    <dxf>
      <border diagonalUp="0" diagonalDown="0">
        <left/>
        <right/>
        <top/>
        <bottom/>
      </border>
    </dxf>
    <dxf>
      <font>
        <strike val="0"/>
        <outline val="0"/>
        <shadow val="0"/>
        <u val="none"/>
        <vertAlign val="baseline"/>
        <color auto="1"/>
        <name val="Calibri"/>
        <family val="2"/>
        <charset val="238"/>
        <scheme val="none"/>
      </font>
      <fill>
        <patternFill patternType="none">
          <fgColor indexed="64"/>
          <bgColor auto="1"/>
        </patternFill>
      </fill>
    </dxf>
    <dxf>
      <border outline="0">
        <bottom style="medium">
          <color indexed="23"/>
        </bottom>
      </border>
    </dxf>
    <dxf>
      <font>
        <strike val="0"/>
        <outline val="0"/>
        <shadow val="0"/>
        <u val="none"/>
        <vertAlign val="baseline"/>
        <color auto="1"/>
        <name val="Calibri"/>
        <family val="2"/>
        <charset val="238"/>
        <scheme val="none"/>
      </font>
      <fill>
        <patternFill patternType="none">
          <fgColor indexed="64"/>
          <bgColor auto="1"/>
        </patternFill>
      </fill>
    </dxf>
    <dxf>
      <font>
        <b val="0"/>
        <i val="0"/>
        <strike val="0"/>
        <condense val="0"/>
        <extend val="0"/>
        <outline val="0"/>
        <shadow val="0"/>
        <u val="none"/>
        <vertAlign val="baseline"/>
        <sz val="10"/>
        <color auto="1"/>
        <name val="Calibri"/>
        <family val="2"/>
        <charset val="238"/>
        <scheme val="none"/>
      </font>
      <numFmt numFmtId="16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family val="2"/>
        <charset val="238"/>
        <scheme val="none"/>
      </font>
      <numFmt numFmtId="166" formatCode="_-* #,##0.00_-;[Red]__\-* #,##0.00_-;_-* &quot;-&quot;??_-;_-@_-"/>
      <fill>
        <patternFill patternType="none">
          <fgColor indexed="64"/>
          <bgColor auto="1"/>
        </patternFill>
      </fill>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indexed="65"/>
        </patternFill>
      </fill>
      <border diagonalUp="0" diagonalDown="0" outline="0">
        <left/>
        <right/>
        <top/>
        <bottom/>
      </border>
    </dxf>
    <dxf>
      <font>
        <strike val="0"/>
        <outline val="0"/>
        <shadow val="0"/>
        <u val="none"/>
        <vertAlign val="baseline"/>
        <color auto="1"/>
        <name val="Calibri"/>
        <family val="2"/>
        <charset val="238"/>
        <scheme val="none"/>
      </font>
      <fill>
        <patternFill patternType="none">
          <fgColor indexed="64"/>
          <bgColor auto="1"/>
        </patternFill>
      </fill>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indexed="65"/>
        </patternFill>
      </fill>
      <border diagonalUp="0" diagonalDown="0" outline="0">
        <left/>
        <right/>
        <top/>
        <bottom/>
      </border>
    </dxf>
    <dxf>
      <font>
        <strike val="0"/>
        <outline val="0"/>
        <shadow val="0"/>
        <u val="none"/>
        <vertAlign val="baseline"/>
        <color auto="1"/>
        <name val="Calibri"/>
        <family val="2"/>
        <charset val="238"/>
        <scheme val="none"/>
      </font>
      <fill>
        <patternFill patternType="none">
          <fgColor indexed="64"/>
          <bgColor auto="1"/>
        </patternFill>
      </fill>
    </dxf>
    <dxf>
      <font>
        <b val="0"/>
        <i val="0"/>
        <strike val="0"/>
        <condense val="0"/>
        <extend val="0"/>
        <outline val="0"/>
        <shadow val="0"/>
        <u val="none"/>
        <vertAlign val="baseline"/>
        <sz val="10"/>
        <color auto="1"/>
        <name val="Calibri"/>
        <family val="2"/>
        <charset val="238"/>
        <scheme val="none"/>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Calibri"/>
        <family val="2"/>
        <charset val="238"/>
        <scheme val="none"/>
      </font>
      <fill>
        <patternFill patternType="none">
          <fgColor indexed="64"/>
          <bgColor indexed="65"/>
        </patternFill>
      </fill>
    </dxf>
    <dxf>
      <font>
        <strike val="0"/>
        <outline val="0"/>
        <shadow val="0"/>
        <u val="none"/>
        <vertAlign val="baseline"/>
        <name val="Calibri"/>
        <family val="2"/>
        <charset val="238"/>
        <scheme val="none"/>
      </font>
    </dxf>
    <dxf>
      <border diagonalUp="0" diagonalDown="0">
        <left/>
        <right/>
        <top/>
        <bottom/>
      </border>
    </dxf>
    <dxf>
      <font>
        <strike val="0"/>
        <outline val="0"/>
        <shadow val="0"/>
        <u val="none"/>
        <vertAlign val="baseline"/>
        <color auto="1"/>
        <name val="Calibri"/>
        <family val="2"/>
        <charset val="238"/>
        <scheme val="none"/>
      </font>
      <fill>
        <patternFill patternType="none">
          <fgColor indexed="64"/>
          <bgColor auto="1"/>
        </patternFill>
      </fill>
    </dxf>
    <dxf>
      <border outline="0">
        <bottom style="medium">
          <color indexed="23"/>
        </bottom>
      </border>
    </dxf>
    <dxf>
      <font>
        <strike val="0"/>
        <outline val="0"/>
        <shadow val="0"/>
        <u val="none"/>
        <vertAlign val="baseline"/>
        <color auto="1"/>
        <name val="Calibri"/>
        <family val="2"/>
        <charset val="238"/>
        <scheme val="none"/>
      </font>
      <fill>
        <patternFill patternType="none">
          <fgColor indexed="64"/>
          <bgColor auto="1"/>
        </patternFill>
      </fill>
    </dxf>
    <dxf>
      <font>
        <b val="0"/>
        <i val="0"/>
        <strike val="0"/>
        <condense val="0"/>
        <extend val="0"/>
        <outline val="0"/>
        <shadow val="0"/>
        <u val="none"/>
        <vertAlign val="baseline"/>
        <sz val="10"/>
        <color auto="1"/>
        <name val="Calibri"/>
        <family val="2"/>
        <charset val="238"/>
        <scheme val="none"/>
      </font>
      <numFmt numFmtId="16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family val="2"/>
        <charset val="238"/>
        <scheme val="none"/>
      </font>
      <numFmt numFmtId="166" formatCode="_-* #,##0.00_-;[Red]__\-* #,##0.00_-;_-* &quot;-&quot;??_-;_-@_-"/>
      <fill>
        <patternFill patternType="none">
          <fgColor indexed="64"/>
          <bgColor auto="1"/>
        </patternFill>
      </fill>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auto="1"/>
        </patternFill>
      </fill>
      <border diagonalUp="0" diagonalDown="0" outline="0">
        <left style="thin">
          <color indexed="55"/>
        </left>
        <right style="thin">
          <color indexed="55"/>
        </right>
        <top/>
        <bottom style="thin">
          <color indexed="55"/>
        </bottom>
      </border>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auto="1"/>
        </patternFill>
      </fill>
      <border diagonalUp="0" diagonalDown="0" outline="0">
        <left style="thin">
          <color indexed="55"/>
        </left>
        <right style="thin">
          <color indexed="55"/>
        </right>
        <top/>
        <bottom style="thin">
          <color indexed="55"/>
        </bottom>
      </border>
    </dxf>
    <dxf>
      <font>
        <b val="0"/>
        <i val="0"/>
        <strike val="0"/>
        <condense val="0"/>
        <extend val="0"/>
        <outline val="0"/>
        <shadow val="0"/>
        <u val="none"/>
        <vertAlign val="baseline"/>
        <sz val="10"/>
        <color auto="1"/>
        <name val="Calibri"/>
        <family val="2"/>
        <charset val="238"/>
        <scheme val="none"/>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Calibri"/>
        <family val="2"/>
        <charset val="238"/>
        <scheme val="none"/>
      </font>
      <fill>
        <patternFill patternType="none">
          <fgColor indexed="64"/>
          <bgColor indexed="65"/>
        </patternFill>
      </fill>
    </dxf>
    <dxf>
      <font>
        <strike val="0"/>
        <outline val="0"/>
        <shadow val="0"/>
        <u val="none"/>
        <vertAlign val="baseline"/>
        <name val="Calibri"/>
        <family val="2"/>
        <charset val="238"/>
        <scheme val="none"/>
      </font>
    </dxf>
    <dxf>
      <font>
        <strike val="0"/>
        <outline val="0"/>
        <shadow val="0"/>
        <u val="none"/>
        <vertAlign val="baseline"/>
        <color auto="1"/>
        <name val="Calibri"/>
        <family val="2"/>
        <charset val="238"/>
        <scheme val="none"/>
      </font>
      <fill>
        <patternFill patternType="none">
          <fgColor indexed="64"/>
          <bgColor auto="1"/>
        </patternFill>
      </fill>
    </dxf>
    <dxf>
      <border outline="0">
        <bottom style="medium">
          <color indexed="23"/>
        </bottom>
      </border>
    </dxf>
    <dxf>
      <font>
        <strike val="0"/>
        <outline val="0"/>
        <shadow val="0"/>
        <u val="none"/>
        <vertAlign val="baseline"/>
        <color auto="1"/>
        <name val="Calibri"/>
        <family val="2"/>
        <charset val="238"/>
        <scheme val="none"/>
      </font>
      <fill>
        <patternFill patternType="none">
          <fgColor indexed="64"/>
          <bgColor auto="1"/>
        </patternFill>
      </fill>
    </dxf>
    <dxf>
      <font>
        <b val="0"/>
        <i val="0"/>
        <strike val="0"/>
        <condense val="0"/>
        <extend val="0"/>
        <outline val="0"/>
        <shadow val="0"/>
        <u val="none"/>
        <vertAlign val="baseline"/>
        <sz val="10"/>
        <color auto="1"/>
        <name val="Calibri"/>
        <family val="2"/>
        <charset val="238"/>
        <scheme val="none"/>
      </font>
      <numFmt numFmtId="16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family val="2"/>
        <charset val="238"/>
        <scheme val="none"/>
      </font>
      <numFmt numFmtId="166" formatCode="_-* #,##0.00_-;[Red]__\-* #,##0.00_-;_-* &quot;-&quot;??_-;_-@_-"/>
      <fill>
        <patternFill patternType="none">
          <fgColor indexed="64"/>
          <bgColor auto="1"/>
        </patternFill>
      </fill>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auto="1"/>
        </patternFill>
      </fill>
      <border diagonalUp="0" diagonalDown="0" outline="0">
        <left style="thin">
          <color indexed="55"/>
        </left>
        <right style="thin">
          <color indexed="55"/>
        </right>
        <top/>
        <bottom style="thin">
          <color indexed="55"/>
        </bottom>
      </border>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auto="1"/>
        </patternFill>
      </fill>
      <border diagonalUp="0" diagonalDown="0" outline="0">
        <left style="thin">
          <color indexed="55"/>
        </left>
        <right style="thin">
          <color indexed="55"/>
        </right>
        <top/>
        <bottom style="thin">
          <color indexed="55"/>
        </bottom>
      </border>
    </dxf>
    <dxf>
      <font>
        <b val="0"/>
        <i val="0"/>
        <strike val="0"/>
        <condense val="0"/>
        <extend val="0"/>
        <outline val="0"/>
        <shadow val="0"/>
        <u val="none"/>
        <vertAlign val="baseline"/>
        <sz val="10"/>
        <color auto="1"/>
        <name val="Calibri"/>
        <family val="2"/>
        <charset val="238"/>
        <scheme val="none"/>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Calibri"/>
        <family val="2"/>
        <charset val="238"/>
        <scheme val="none"/>
      </font>
      <fill>
        <patternFill patternType="none">
          <fgColor indexed="64"/>
          <bgColor indexed="65"/>
        </patternFill>
      </fill>
    </dxf>
    <dxf>
      <font>
        <strike val="0"/>
        <outline val="0"/>
        <shadow val="0"/>
        <u val="none"/>
        <vertAlign val="baseline"/>
        <name val="Calibri"/>
        <family val="2"/>
        <charset val="238"/>
        <scheme val="none"/>
      </font>
    </dxf>
    <dxf>
      <border diagonalUp="0" diagonalDown="0">
        <left/>
        <right/>
        <top/>
        <bottom/>
      </border>
    </dxf>
    <dxf>
      <font>
        <strike val="0"/>
        <outline val="0"/>
        <shadow val="0"/>
        <u val="none"/>
        <vertAlign val="baseline"/>
        <color auto="1"/>
        <name val="Calibri"/>
        <family val="2"/>
        <charset val="238"/>
        <scheme val="none"/>
      </font>
      <fill>
        <patternFill patternType="none">
          <fgColor indexed="64"/>
          <bgColor auto="1"/>
        </patternFill>
      </fill>
    </dxf>
    <dxf>
      <border outline="0">
        <bottom style="medium">
          <color indexed="23"/>
        </bottom>
      </border>
    </dxf>
    <dxf>
      <font>
        <strike val="0"/>
        <outline val="0"/>
        <shadow val="0"/>
        <u val="none"/>
        <vertAlign val="baseline"/>
        <color auto="1"/>
        <name val="Calibri"/>
        <family val="2"/>
        <charset val="238"/>
        <scheme val="none"/>
      </font>
      <fill>
        <patternFill patternType="none">
          <fgColor indexed="64"/>
          <bgColor auto="1"/>
        </patternFill>
      </fill>
    </dxf>
    <dxf>
      <font>
        <b val="0"/>
        <i val="0"/>
        <strike val="0"/>
        <condense val="0"/>
        <extend val="0"/>
        <outline val="0"/>
        <shadow val="0"/>
        <u val="none"/>
        <vertAlign val="baseline"/>
        <sz val="10"/>
        <color auto="1"/>
        <name val="Calibri"/>
        <family val="2"/>
        <charset val="238"/>
        <scheme val="none"/>
      </font>
      <numFmt numFmtId="16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family val="2"/>
        <charset val="238"/>
        <scheme val="none"/>
      </font>
      <numFmt numFmtId="166" formatCode="_-* #,##0.00_-;[Red]__\-* #,##0.00_-;_-* &quot;-&quot;??_-;_-@_-"/>
      <fill>
        <patternFill patternType="none">
          <fgColor indexed="64"/>
          <bgColor auto="1"/>
        </patternFill>
      </fill>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auto="1"/>
        </patternFill>
      </fill>
      <border diagonalUp="0" diagonalDown="0" outline="0">
        <left style="thin">
          <color indexed="55"/>
        </left>
        <right style="thin">
          <color indexed="55"/>
        </right>
        <top/>
        <bottom style="thin">
          <color indexed="55"/>
        </bottom>
      </border>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auto="1"/>
        </patternFill>
      </fill>
      <border diagonalUp="0" diagonalDown="0" outline="0">
        <left style="thin">
          <color indexed="55"/>
        </left>
        <right style="thin">
          <color indexed="55"/>
        </right>
        <top/>
        <bottom style="thin">
          <color indexed="55"/>
        </bottom>
      </border>
    </dxf>
    <dxf>
      <font>
        <b val="0"/>
        <i val="0"/>
        <strike val="0"/>
        <condense val="0"/>
        <extend val="0"/>
        <outline val="0"/>
        <shadow val="0"/>
        <u val="none"/>
        <vertAlign val="baseline"/>
        <sz val="10"/>
        <color auto="1"/>
        <name val="Calibri"/>
        <family val="2"/>
        <charset val="238"/>
        <scheme val="none"/>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Calibri"/>
        <family val="2"/>
        <charset val="238"/>
        <scheme val="none"/>
      </font>
      <fill>
        <patternFill patternType="none">
          <fgColor indexed="64"/>
          <bgColor indexed="65"/>
        </patternFill>
      </fill>
    </dxf>
    <dxf>
      <font>
        <strike val="0"/>
        <outline val="0"/>
        <shadow val="0"/>
        <u val="none"/>
        <vertAlign val="baseline"/>
        <name val="Calibri"/>
        <family val="2"/>
        <charset val="238"/>
        <scheme val="none"/>
      </font>
    </dxf>
    <dxf>
      <border diagonalUp="0" diagonalDown="0">
        <left/>
        <right/>
        <top/>
        <bottom/>
      </border>
    </dxf>
    <dxf>
      <font>
        <strike val="0"/>
        <outline val="0"/>
        <shadow val="0"/>
        <u val="none"/>
        <vertAlign val="baseline"/>
        <color auto="1"/>
        <name val="Calibri"/>
        <family val="2"/>
        <charset val="238"/>
        <scheme val="none"/>
      </font>
      <fill>
        <patternFill patternType="none">
          <fgColor indexed="64"/>
          <bgColor auto="1"/>
        </patternFill>
      </fill>
    </dxf>
    <dxf>
      <border outline="0">
        <bottom style="medium">
          <color indexed="23"/>
        </bottom>
      </border>
    </dxf>
    <dxf>
      <font>
        <strike val="0"/>
        <outline val="0"/>
        <shadow val="0"/>
        <u val="none"/>
        <vertAlign val="baseline"/>
        <color auto="1"/>
        <name val="Calibri"/>
        <family val="2"/>
        <charset val="238"/>
        <scheme val="none"/>
      </font>
      <fill>
        <patternFill patternType="none">
          <fgColor indexed="64"/>
          <bgColor auto="1"/>
        </patternFill>
      </fill>
    </dxf>
    <dxf>
      <font>
        <b val="0"/>
        <i val="0"/>
        <strike val="0"/>
        <condense val="0"/>
        <extend val="0"/>
        <outline val="0"/>
        <shadow val="0"/>
        <u val="none"/>
        <vertAlign val="baseline"/>
        <sz val="10"/>
        <color auto="1"/>
        <name val="Calibri"/>
        <family val="2"/>
        <charset val="238"/>
        <scheme val="none"/>
      </font>
      <numFmt numFmtId="16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family val="2"/>
        <charset val="238"/>
        <scheme val="none"/>
      </font>
      <numFmt numFmtId="166" formatCode="_-* #,##0.00_-;[Red]__\-* #,##0.00_-;_-* &quot;-&quot;??_-;_-@_-"/>
      <fill>
        <patternFill patternType="none">
          <fgColor indexed="64"/>
          <bgColor auto="1"/>
        </patternFill>
      </fill>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auto="1"/>
        </patternFill>
      </fill>
      <border diagonalUp="0" diagonalDown="0" outline="0">
        <left style="thin">
          <color indexed="55"/>
        </left>
        <right style="thin">
          <color indexed="55"/>
        </right>
        <top/>
        <bottom style="thin">
          <color indexed="55"/>
        </bottom>
      </border>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auto="1"/>
        </patternFill>
      </fill>
      <border diagonalUp="0" diagonalDown="0" outline="0">
        <left style="thin">
          <color indexed="55"/>
        </left>
        <right style="thin">
          <color indexed="55"/>
        </right>
        <top/>
        <bottom style="thin">
          <color indexed="55"/>
        </bottom>
      </border>
    </dxf>
    <dxf>
      <font>
        <b val="0"/>
        <i val="0"/>
        <strike val="0"/>
        <condense val="0"/>
        <extend val="0"/>
        <outline val="0"/>
        <shadow val="0"/>
        <u val="none"/>
        <vertAlign val="baseline"/>
        <sz val="10"/>
        <color auto="1"/>
        <name val="Calibri"/>
        <family val="2"/>
        <charset val="238"/>
        <scheme val="none"/>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Calibri"/>
        <family val="2"/>
        <charset val="238"/>
        <scheme val="none"/>
      </font>
      <fill>
        <patternFill patternType="none">
          <fgColor indexed="64"/>
          <bgColor indexed="65"/>
        </patternFill>
      </fill>
    </dxf>
    <dxf>
      <font>
        <strike val="0"/>
        <outline val="0"/>
        <shadow val="0"/>
        <u val="none"/>
        <vertAlign val="baseline"/>
        <name val="Calibri"/>
        <family val="2"/>
        <charset val="238"/>
        <scheme val="none"/>
      </font>
    </dxf>
    <dxf>
      <border diagonalUp="0" diagonalDown="0">
        <left/>
        <right/>
        <top/>
        <bottom/>
      </border>
    </dxf>
    <dxf>
      <font>
        <strike val="0"/>
        <outline val="0"/>
        <shadow val="0"/>
        <u val="none"/>
        <vertAlign val="baseline"/>
        <color auto="1"/>
        <name val="Calibri"/>
        <family val="2"/>
        <charset val="238"/>
        <scheme val="none"/>
      </font>
      <fill>
        <patternFill patternType="none">
          <fgColor indexed="64"/>
          <bgColor auto="1"/>
        </patternFill>
      </fill>
    </dxf>
    <dxf>
      <border outline="0">
        <bottom style="medium">
          <color indexed="23"/>
        </bottom>
      </border>
    </dxf>
    <dxf>
      <font>
        <strike val="0"/>
        <outline val="0"/>
        <shadow val="0"/>
        <u val="none"/>
        <vertAlign val="baseline"/>
        <color auto="1"/>
        <name val="Calibri"/>
        <family val="2"/>
        <charset val="238"/>
        <scheme val="none"/>
      </font>
      <fill>
        <patternFill patternType="none">
          <fgColor indexed="64"/>
          <bgColor auto="1"/>
        </patternFill>
      </fill>
    </dxf>
    <dxf>
      <font>
        <b val="0"/>
        <i val="0"/>
        <strike val="0"/>
        <condense val="0"/>
        <extend val="0"/>
        <outline val="0"/>
        <shadow val="0"/>
        <u val="none"/>
        <vertAlign val="baseline"/>
        <sz val="10"/>
        <color auto="1"/>
        <name val="Calibri"/>
        <family val="2"/>
        <charset val="238"/>
        <scheme val="none"/>
      </font>
      <numFmt numFmtId="16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family val="2"/>
        <charset val="238"/>
        <scheme val="none"/>
      </font>
      <numFmt numFmtId="166" formatCode="_-* #,##0.00_-;[Red]__\-* #,##0.00_-;_-* &quot;-&quot;??_-;_-@_-"/>
      <fill>
        <patternFill patternType="none">
          <fgColor indexed="64"/>
          <bgColor auto="1"/>
        </patternFill>
      </fill>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auto="1"/>
        </patternFill>
      </fill>
      <border diagonalUp="0" diagonalDown="0" outline="0">
        <left style="thin">
          <color indexed="55"/>
        </left>
        <right style="thin">
          <color indexed="55"/>
        </right>
        <top/>
        <bottom style="thin">
          <color indexed="55"/>
        </bottom>
      </border>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family val="2"/>
        <charset val="238"/>
        <scheme val="none"/>
      </font>
      <numFmt numFmtId="4" formatCode="#,##0.00"/>
      <fill>
        <patternFill patternType="none">
          <fgColor indexed="64"/>
          <bgColor auto="1"/>
        </patternFill>
      </fill>
      <border diagonalUp="0" diagonalDown="0" outline="0">
        <left/>
        <right style="thin">
          <color indexed="55"/>
        </right>
        <top/>
        <bottom style="thin">
          <color indexed="55"/>
        </bottom>
      </border>
    </dxf>
    <dxf>
      <font>
        <b val="0"/>
        <i val="0"/>
        <strike val="0"/>
        <condense val="0"/>
        <extend val="0"/>
        <outline val="0"/>
        <shadow val="0"/>
        <u val="none"/>
        <vertAlign val="baseline"/>
        <sz val="10"/>
        <color auto="1"/>
        <name val="Calibri"/>
        <family val="2"/>
        <charset val="238"/>
        <scheme val="none"/>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Calibri"/>
        <family val="2"/>
        <charset val="238"/>
        <scheme val="none"/>
      </font>
      <fill>
        <patternFill patternType="none">
          <fgColor indexed="64"/>
          <bgColor auto="1"/>
        </patternFill>
      </fill>
    </dxf>
    <dxf>
      <font>
        <strike val="0"/>
        <outline val="0"/>
        <shadow val="0"/>
        <u val="none"/>
        <vertAlign val="baseline"/>
        <name val="Calibri"/>
        <family val="2"/>
        <charset val="238"/>
        <scheme val="none"/>
      </font>
    </dxf>
    <dxf>
      <border diagonalUp="0" diagonalDown="0">
        <left/>
        <right/>
        <top/>
        <bottom/>
      </border>
    </dxf>
    <dxf>
      <font>
        <strike val="0"/>
        <outline val="0"/>
        <shadow val="0"/>
        <u val="none"/>
        <vertAlign val="baseline"/>
        <color auto="1"/>
        <name val="Calibri"/>
        <family val="2"/>
        <charset val="238"/>
        <scheme val="none"/>
      </font>
      <fill>
        <patternFill patternType="none">
          <fgColor indexed="64"/>
          <bgColor auto="1"/>
        </patternFill>
      </fill>
    </dxf>
    <dxf>
      <border outline="0">
        <bottom style="medium">
          <color indexed="23"/>
        </bottom>
      </border>
    </dxf>
    <dxf>
      <font>
        <strike val="0"/>
        <outline val="0"/>
        <shadow val="0"/>
        <u val="none"/>
        <vertAlign val="baseline"/>
        <color auto="1"/>
        <name val="Calibri"/>
        <family val="2"/>
        <charset val="238"/>
        <scheme val="none"/>
      </font>
      <fill>
        <patternFill patternType="none">
          <fgColor indexed="64"/>
          <bgColor auto="1"/>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theme="0" tint="-4.9989318521683403E-2"/>
        </patternFill>
      </fill>
      <border diagonalUp="0" diagonalDown="0">
        <left/>
        <right/>
        <top/>
        <bottom/>
        <vertical/>
        <horizontal/>
      </border>
    </dxf>
    <dxf>
      <font>
        <b/>
        <color theme="1"/>
      </font>
    </dxf>
    <dxf>
      <font>
        <b/>
        <color theme="1"/>
      </font>
      <fill>
        <patternFill>
          <bgColor theme="0" tint="-4.9989318521683403E-2"/>
        </patternFill>
      </fill>
      <border diagonalUp="0" diagonalDown="0">
        <left/>
        <right/>
        <top style="double">
          <color theme="6"/>
        </top>
        <bottom/>
        <vertical/>
        <horizontal/>
      </border>
    </dxf>
    <dxf>
      <font>
        <b/>
        <color theme="0"/>
      </font>
      <fill>
        <patternFill patternType="solid">
          <fgColor theme="6"/>
          <bgColor theme="6"/>
        </patternFill>
      </fill>
      <border>
        <bottom style="thin">
          <color theme="0" tint="-0.24994659260841701"/>
        </bottom>
      </border>
    </dxf>
    <dxf>
      <font>
        <color theme="1"/>
      </font>
      <border>
        <left/>
        <right/>
        <top/>
        <bottom/>
      </border>
    </dxf>
    <dxf>
      <fill>
        <patternFill>
          <bgColor theme="0" tint="-4.9989318521683403E-2"/>
        </patternFill>
      </fill>
      <border diagonalUp="0" diagonalDown="0">
        <left/>
        <right/>
        <top/>
        <bottom/>
        <vertical/>
        <horizontal/>
      </border>
    </dxf>
    <dxf>
      <font>
        <b/>
        <color theme="1"/>
      </font>
    </dxf>
    <dxf>
      <font>
        <b/>
        <color theme="1"/>
      </font>
      <fill>
        <patternFill>
          <bgColor theme="0" tint="-4.9989318521683403E-2"/>
        </patternFill>
      </fill>
      <border diagonalUp="0" diagonalDown="0">
        <left/>
        <right/>
        <top style="double">
          <color theme="4"/>
        </top>
        <bottom/>
        <vertical/>
        <horizontal/>
      </border>
    </dxf>
    <dxf>
      <font>
        <b/>
        <color theme="0"/>
      </font>
      <fill>
        <patternFill patternType="solid">
          <fgColor auto="1"/>
          <bgColor theme="4"/>
        </patternFill>
      </fill>
      <border>
        <bottom style="thin">
          <color theme="0" tint="-0.24994659260841701"/>
        </bottom>
      </border>
    </dxf>
    <dxf>
      <font>
        <color theme="1"/>
      </font>
      <border>
        <left/>
        <right/>
        <top/>
        <bottom/>
      </border>
    </dxf>
  </dxfs>
  <tableStyles count="2" defaultTableStyle="TableStyleMedium2" defaultPivotStyle="PivotStyleLight16">
    <tableStyle name="V42_ExpenseTable" pivot="0" count="5" xr9:uid="{00000000-0011-0000-FFFF-FFFF00000000}">
      <tableStyleElement type="wholeTable" dxfId="212"/>
      <tableStyleElement type="headerRow" dxfId="211"/>
      <tableStyleElement type="totalRow" dxfId="210"/>
      <tableStyleElement type="firstColumn" dxfId="209"/>
      <tableStyleElement type="lastColumn" dxfId="208"/>
    </tableStyle>
    <tableStyle name="V42_IncomeTable" pivot="0" count="5" xr9:uid="{00000000-0011-0000-FFFF-FFFF01000000}">
      <tableStyleElement type="wholeTable" dxfId="207"/>
      <tableStyleElement type="headerRow" dxfId="206"/>
      <tableStyleElement type="totalRow" dxfId="205"/>
      <tableStyleElement type="firstColumn" dxfId="204"/>
      <tableStyleElement type="lastColumn" dxfId="20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4191000</xdr:colOff>
      <xdr:row>0</xdr:row>
      <xdr:rowOff>0</xdr:rowOff>
    </xdr:from>
    <xdr:to>
      <xdr:col>1</xdr:col>
      <xdr:colOff>4191000</xdr:colOff>
      <xdr:row>0</xdr:row>
      <xdr:rowOff>179546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76800" y="0"/>
          <a:ext cx="1390650" cy="31289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3:D18" totalsRowCount="1" headerRowDxfId="193" dataDxfId="191" totalsRowDxfId="189" headerRowBorderDxfId="192" tableBorderDxfId="190">
  <tableColumns count="4">
    <tableColumn id="1" xr3:uid="{00000000-0010-0000-0000-000001000000}" name="ΕΣΟΔΑ" totalsRowFunction="custom" dataDxfId="188" totalsRowDxfId="187">
      <totalsRowFormula>"ΣΥΝΟΛΙΚΑ " &amp; Table2[[#Headers],[ΕΣΟΔΑ]]</totalsRowFormula>
    </tableColumn>
    <tableColumn id="2" xr3:uid="{00000000-0010-0000-0000-000002000000}" name="Προϋπολογισμός" totalsRowFunction="custom" dataDxfId="186" totalsRowDxfId="185">
      <totalsRowFormula>SUBTOTAL(9,Table2[Προϋπολογισμός])</totalsRowFormula>
    </tableColumn>
    <tableColumn id="3" xr3:uid="{00000000-0010-0000-0000-000003000000}" name="Πραγματικός" totalsRowFunction="custom" dataDxfId="184" totalsRowDxfId="183">
      <totalsRowFormula>SUBTOTAL(9,Table2[Πραγματικός])</totalsRowFormula>
    </tableColumn>
    <tableColumn id="4" xr3:uid="{00000000-0010-0000-0000-000004000000}" name="Διαφορά" totalsRowFunction="custom" dataDxfId="182" totalsRowDxfId="181">
      <calculatedColumnFormula>IF(OR(ISBLANK(B4),ISBLANK(C4)),0,B4-C4)</calculatedColumnFormula>
      <totalsRowFormula>SUBTOTAL(9,Table2[Διαφορά])</totalsRowFormula>
    </tableColumn>
  </tableColumns>
  <tableStyleInfo name="TableStyleMedium14" showFirstColumn="0" showLastColumn="1"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B000000}" name="Table16" displayName="Table16" ref="A98:D104" totalsRowCount="1" headerRowDxfId="77" dataDxfId="75" totalsRowDxfId="73" headerRowBorderDxfId="76" tableBorderDxfId="74">
  <tableColumns count="4">
    <tableColumn id="1" xr3:uid="{00000000-0010-0000-0B00-000001000000}" name="ΑΣΦΑΛΙΣΗ" totalsRowFunction="custom" dataDxfId="72" totalsRowDxfId="71">
      <totalsRowFormula>"ΣΥΝΟΛΙΚΑ ΕΞΟΔΑ " &amp; Table16[[#Headers],[ΑΣΦΑΛΙΣΗ]]</totalsRowFormula>
    </tableColumn>
    <tableColumn id="2" xr3:uid="{00000000-0010-0000-0B00-000002000000}" name="Προϋπολογισμός" totalsRowFunction="custom" dataDxfId="70" totalsRowDxfId="69">
      <totalsRowFormula>SUBTOTAL(9,Table16[Προϋπολογισμός])</totalsRowFormula>
    </tableColumn>
    <tableColumn id="3" xr3:uid="{00000000-0010-0000-0B00-000003000000}" name="Πραγματικός" totalsRowFunction="custom" dataDxfId="68" totalsRowDxfId="67">
      <totalsRowFormula>SUBTOTAL(9,Table16[Πραγματικός])</totalsRowFormula>
    </tableColumn>
    <tableColumn id="4" xr3:uid="{00000000-0010-0000-0B00-000004000000}" name="Διαφορά" totalsRowFunction="custom" dataDxfId="66" totalsRowDxfId="65">
      <calculatedColumnFormula>IF(OR(ISBLANK(B99),ISBLANK(C99)),0,B99-C99)</calculatedColumnFormula>
      <totalsRowFormula>SUBTOTAL(9,Table16[Διαφορά])</totalsRowFormula>
    </tableColumn>
  </tableColumns>
  <tableStyleInfo name="TableStyleMedium13" showFirstColumn="0" showLastColumn="1"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C000000}" name="Table17" displayName="Table17" ref="A82:D86" totalsRowCount="1" headerRowDxfId="64" dataDxfId="62" totalsRowDxfId="60" headerRowBorderDxfId="63" tableBorderDxfId="61">
  <tableColumns count="4">
    <tableColumn id="1" xr3:uid="{00000000-0010-0000-0C00-000001000000}" name="ΕΚΠΑΙΔΕΥΣΗ" totalsRowFunction="custom" dataDxfId="59" totalsRowDxfId="58">
      <totalsRowFormula>"ΣΥΝΟΛΙΚΑ ΕΞΟΔΑ " &amp; Table17[[#Headers],[ΕΚΠΑΙΔΕΥΣΗ]]</totalsRowFormula>
    </tableColumn>
    <tableColumn id="2" xr3:uid="{00000000-0010-0000-0C00-000002000000}" name="Προϋπολογισμός" totalsRowFunction="custom" dataDxfId="57" totalsRowDxfId="56">
      <totalsRowFormula>SUBTOTAL(9,Table17[Προϋπολογισμός])</totalsRowFormula>
    </tableColumn>
    <tableColumn id="3" xr3:uid="{00000000-0010-0000-0C00-000003000000}" name="Πραγματικός" totalsRowFunction="custom" dataDxfId="55" totalsRowDxfId="54">
      <totalsRowFormula>SUBTOTAL(9,Table17[Πραγματικός])</totalsRowFormula>
    </tableColumn>
    <tableColumn id="4" xr3:uid="{00000000-0010-0000-0C00-000004000000}" name="Διαφορά" totalsRowFunction="custom" dataDxfId="53" totalsRowDxfId="52">
      <calculatedColumnFormula>IF(OR(ISBLANK(B83),ISBLANK(C83)),0,B83-C83)</calculatedColumnFormula>
      <totalsRowFormula>SUBTOTAL(9,Table17[Διαφορά])</totalsRowFormula>
    </tableColumn>
  </tableColumns>
  <tableStyleInfo name="TableStyleMedium13" showFirstColumn="0" showLastColumn="1"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D000000}" name="Table18" displayName="Table18" ref="A150:D155" totalsRowCount="1" headerRowDxfId="51" dataDxfId="49" totalsRowDxfId="47" headerRowBorderDxfId="50" tableBorderDxfId="48">
  <tableColumns count="4">
    <tableColumn id="1" xr3:uid="{00000000-0010-0000-0D00-000001000000}" name="ΔΩΡΑ &amp; ΔΩΡΕΕΣ" totalsRowFunction="custom" dataDxfId="46" totalsRowDxfId="45">
      <totalsRowFormula>"ΣΥΝΟΛΙΚΑ ΕΞΟΔΑ " &amp; Table18[[#Headers],[ΔΩΡΑ &amp; ΔΩΡΕΕΣ]]</totalsRowFormula>
    </tableColumn>
    <tableColumn id="2" xr3:uid="{00000000-0010-0000-0D00-000002000000}" name="Προϋπολογισμός" totalsRowFunction="custom" dataDxfId="44" totalsRowDxfId="43">
      <totalsRowFormula>SUBTOTAL(9,Table18[Προϋπολογισμός])</totalsRowFormula>
    </tableColumn>
    <tableColumn id="3" xr3:uid="{00000000-0010-0000-0D00-000003000000}" name="Πραγματικός" totalsRowFunction="custom" dataDxfId="42" totalsRowDxfId="41">
      <totalsRowFormula>SUBTOTAL(9,Table18[Πραγματικός])</totalsRowFormula>
    </tableColumn>
    <tableColumn id="4" xr3:uid="{00000000-0010-0000-0D00-000004000000}" name="Διαφορά" totalsRowFunction="custom" dataDxfId="40" totalsRowDxfId="39">
      <calculatedColumnFormula>IF(OR(ISBLANK(B151),ISBLANK(C151)),0,B151-C151)</calculatedColumnFormula>
      <totalsRowFormula>SUBTOTAL(9,Table18[Διαφορά])</totalsRowFormula>
    </tableColumn>
  </tableColumns>
  <tableStyleInfo name="TableStyleMedium13" showFirstColumn="0" showLastColumn="1"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E000000}" name="Table19" displayName="Table19" ref="A88:D96" totalsRowCount="1" headerRowDxfId="38" dataDxfId="36" totalsRowDxfId="34" headerRowBorderDxfId="37" tableBorderDxfId="35">
  <tableColumns count="4">
    <tableColumn id="1" xr3:uid="{00000000-0010-0000-0E00-000001000000}" name="ΜΕΤΑΦΟΡΕΣ" totalsRowFunction="custom" dataDxfId="33" totalsRowDxfId="32">
      <totalsRowFormula>"ΣΥΝΟΛΙΚΑ ΕΞΟΔΑ " &amp; Table19[[#Headers],[ΜΕΤΑΦΟΡΕΣ]]</totalsRowFormula>
    </tableColumn>
    <tableColumn id="2" xr3:uid="{00000000-0010-0000-0E00-000002000000}" name="Προϋπολογισμός" totalsRowFunction="custom" dataDxfId="31" totalsRowDxfId="30">
      <totalsRowFormula>SUBTOTAL(9,Table19[Προϋπολογισμός])</totalsRowFormula>
    </tableColumn>
    <tableColumn id="3" xr3:uid="{00000000-0010-0000-0E00-000003000000}" name="Πραγματικός" totalsRowFunction="custom" dataDxfId="29" totalsRowDxfId="28">
      <totalsRowFormula>SUBTOTAL(9,Table19[Πραγματικός])</totalsRowFormula>
    </tableColumn>
    <tableColumn id="4" xr3:uid="{00000000-0010-0000-0E00-000004000000}" name="Διαφορά" totalsRowFunction="custom" dataDxfId="27" totalsRowDxfId="26">
      <calculatedColumnFormula>IF(OR(ISBLANK(B89),ISBLANK(C89)),0,B89-C89)</calculatedColumnFormula>
      <totalsRowFormula>SUBTOTAL(9,Table19[Διαφορά])</totalsRowFormula>
    </tableColumn>
  </tableColumns>
  <tableStyleInfo name="TableStyleMedium13" showFirstColumn="0" showLastColumn="1"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F000000}" name="Table20" displayName="Table20" ref="A39:D49" totalsRowCount="1" headerRowDxfId="25" dataDxfId="23" totalsRowDxfId="21" headerRowBorderDxfId="24" tableBorderDxfId="22">
  <tableColumns count="4">
    <tableColumn id="1" xr3:uid="{00000000-0010-0000-0F00-000001000000}" name="ΚΑΘΗΜΕΡΙΝΗ ΔΙΑΒΙΩΣΗ" totalsRowFunction="custom" dataDxfId="20" totalsRowDxfId="19">
      <totalsRowFormula>"ΣΥΝΟΛΙΚΑ ΕΞΟΔΑ " &amp; Table20[[#Headers],[ΚΑΘΗΜΕΡΙΝΗ ΔΙΑΒΙΩΣΗ]]</totalsRowFormula>
    </tableColumn>
    <tableColumn id="2" xr3:uid="{00000000-0010-0000-0F00-000002000000}" name="Προϋπολογισμός" totalsRowFunction="custom" dataDxfId="18" totalsRowDxfId="17">
      <totalsRowFormula>SUBTOTAL(9,Table20[Προϋπολογισμός])</totalsRowFormula>
    </tableColumn>
    <tableColumn id="3" xr3:uid="{00000000-0010-0000-0F00-000003000000}" name="Πραγματικός" totalsRowFunction="custom" dataDxfId="16" totalsRowDxfId="15">
      <totalsRowFormula>SUBTOTAL(9,Table20[Πραγματικός])</totalsRowFormula>
    </tableColumn>
    <tableColumn id="4" xr3:uid="{00000000-0010-0000-0F00-000004000000}" name="Διαφορά" totalsRowFunction="custom" dataDxfId="14" totalsRowDxfId="13">
      <calculatedColumnFormula>IF(OR(ISBLANK(B40),ISBLANK(C40)),0,B40-C40)</calculatedColumnFormula>
      <totalsRowFormula>SUBTOTAL(9,Table20[Διαφορά])</totalsRowFormula>
    </tableColumn>
  </tableColumns>
  <tableStyleInfo name="TableStyleMedium13" showFirstColumn="0" showLastColumn="1"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0000000}" name="Table21" displayName="Table21" ref="A51:D65" totalsRowCount="1" headerRowDxfId="12" dataDxfId="10" totalsRowDxfId="8" headerRowBorderDxfId="11" tableBorderDxfId="9">
  <tableColumns count="4">
    <tableColumn id="1" xr3:uid="{00000000-0010-0000-1000-000001000000}" name="ΠΑΙΔΙΑ" totalsRowFunction="custom" dataDxfId="7" totalsRowDxfId="6">
      <totalsRowFormula>"ΣΥΝΟΛΙΚΑ ΕΞΟΔΑ " &amp; Table21[[#Headers],[ΠΑΙΔΙΑ]]</totalsRowFormula>
    </tableColumn>
    <tableColumn id="2" xr3:uid="{00000000-0010-0000-1000-000002000000}" name="Προϋπολογισμός" totalsRowFunction="custom" dataDxfId="5" totalsRowDxfId="4">
      <totalsRowFormula>SUBTOTAL(9,Table21[Προϋπολογισμός])</totalsRowFormula>
    </tableColumn>
    <tableColumn id="3" xr3:uid="{00000000-0010-0000-1000-000003000000}" name="Πραγματικός" totalsRowFunction="custom" dataDxfId="3" totalsRowDxfId="2">
      <totalsRowFormula>SUBTOTAL(9,Table21[Πραγματικός])</totalsRowFormula>
    </tableColumn>
    <tableColumn id="4" xr3:uid="{00000000-0010-0000-1000-000004000000}" name="Διαφορά" totalsRowFunction="custom" dataDxfId="1" totalsRowDxfId="0">
      <calculatedColumnFormula>IF(OR(ISBLANK(B52),ISBLANK(C52)),0,B52-C52)</calculatedColumnFormula>
      <totalsRowFormula>SUBTOTAL(9,Table21[Διαφορά])</totalsRowFormula>
    </tableColumn>
  </tableColumns>
  <tableStyleInfo name="TableStyleMedium13" showFirstColumn="0" showLastColumn="1"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5" displayName="Table5" ref="A20:D37" totalsRowCount="1" headerRowDxfId="180" dataDxfId="178" totalsRowDxfId="176" headerRowBorderDxfId="179" tableBorderDxfId="177">
  <tableColumns count="4">
    <tableColumn id="1" xr3:uid="{00000000-0010-0000-0100-000001000000}" name="ΕΞΟΔΑ ΚΑΤΟΙΚΙΑΣ" totalsRowFunction="custom" dataDxfId="175" totalsRowDxfId="174">
      <totalsRowFormula>"ΣΥΝΟΛΙΚΑ " &amp; Table5[[#Headers],[ΕΞΟΔΑ ΚΑΤΟΙΚΙΑΣ]]</totalsRowFormula>
    </tableColumn>
    <tableColumn id="2" xr3:uid="{00000000-0010-0000-0100-000002000000}" name="Προϋπολογισμός" totalsRowFunction="custom" dataDxfId="173" totalsRowDxfId="172">
      <totalsRowFormula>SUBTOTAL(9,Table5[Προϋπολογισμός])</totalsRowFormula>
    </tableColumn>
    <tableColumn id="3" xr3:uid="{00000000-0010-0000-0100-000003000000}" name="Πραγματικός" totalsRowFunction="custom" dataDxfId="171" totalsRowDxfId="170">
      <totalsRowFormula>SUBTOTAL(9,Table5[Πραγματικός])</totalsRowFormula>
    </tableColumn>
    <tableColumn id="4" xr3:uid="{00000000-0010-0000-0100-000004000000}" name="Διαφορά" totalsRowFunction="custom" dataDxfId="169" totalsRowDxfId="168">
      <calculatedColumnFormula>IF(OR(ISBLANK(B21),ISBLANK(C21)),0,B21-C21)</calculatedColumnFormula>
      <totalsRowFormula>SUBTOTAL(9,Table5[Διαφορά])</totalsRowFormula>
    </tableColumn>
  </tableColumns>
  <tableStyleInfo name="TableStyleMedium13" showFirstColumn="0" showLastColumn="1"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A117:D124" totalsRowCount="1" headerRowDxfId="167" dataDxfId="165" totalsRowDxfId="163" headerRowBorderDxfId="166" tableBorderDxfId="164">
  <tableColumns count="4">
    <tableColumn id="1" xr3:uid="{00000000-0010-0000-0200-000001000000}" name="ΑΠΟΤΑΜΙΕΥΣΗ &amp; ΕΠΕΝΔΥΣΕΙΣ" totalsRowFunction="custom" dataDxfId="162" totalsRowDxfId="161">
      <totalsRowFormula>"ΣΥΝΟΛΙΚΑ ΕΞΟΔΑ " &amp; Table6[[#Headers],[ΑΠΟΤΑΜΙΕΥΣΗ &amp; ΕΠΕΝΔΥΣΕΙΣ]]</totalsRowFormula>
    </tableColumn>
    <tableColumn id="2" xr3:uid="{00000000-0010-0000-0200-000002000000}" name="Προϋπολογισμός" totalsRowFunction="custom" dataDxfId="160" totalsRowDxfId="159">
      <totalsRowFormula>SUBTOTAL(9,Table6[Προϋπολογισμός])</totalsRowFormula>
    </tableColumn>
    <tableColumn id="3" xr3:uid="{00000000-0010-0000-0200-000003000000}" name="Πραγματικός" totalsRowFunction="custom" dataDxfId="158" totalsRowDxfId="157">
      <totalsRowFormula>SUBTOTAL(9,Table6[Πραγματικός])</totalsRowFormula>
    </tableColumn>
    <tableColumn id="4" xr3:uid="{00000000-0010-0000-0200-000004000000}" name="Διαφορά" totalsRowFunction="custom" dataDxfId="156" totalsRowDxfId="155">
      <calculatedColumnFormula>IF(OR(ISBLANK(B118),ISBLANK(C118)),0,B118-C118)</calculatedColumnFormula>
      <totalsRowFormula>SUBTOTAL(9,Table6[Διαφορά])</totalsRowFormula>
    </tableColumn>
  </tableColumns>
  <tableStyleInfo name="TableStyleMedium13" showFirstColumn="0" showLastColumn="1"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A106:D115" totalsRowCount="1" headerRowDxfId="154" dataDxfId="152" totalsRowDxfId="150" headerRowBorderDxfId="153" tableBorderDxfId="151">
  <tableColumns count="4">
    <tableColumn id="1" xr3:uid="{00000000-0010-0000-0300-000001000000}" name="ΥΠΟΧΡΕΩΣΕΙΣ" totalsRowFunction="custom" dataDxfId="149" totalsRowDxfId="148">
      <totalsRowFormula>"ΣΥΝΟΛΙΚΑ ΕΞΟΔΑ " &amp; Table7[[#Headers],[ΥΠΟΧΡΕΩΣΕΙΣ]]</totalsRowFormula>
    </tableColumn>
    <tableColumn id="2" xr3:uid="{00000000-0010-0000-0300-000002000000}" name="Προϋπολογισμός" totalsRowFunction="custom" dataDxfId="147" totalsRowDxfId="146">
      <totalsRowFormula>SUBTOTAL(9,Table7[Προϋπολογισμός])</totalsRowFormula>
    </tableColumn>
    <tableColumn id="3" xr3:uid="{00000000-0010-0000-0300-000003000000}" name="Πραγματικός" totalsRowFunction="custom" dataDxfId="145" totalsRowDxfId="144">
      <totalsRowFormula>SUBTOTAL(9,Table7[Πραγματικός])</totalsRowFormula>
    </tableColumn>
    <tableColumn id="4" xr3:uid="{00000000-0010-0000-0300-000004000000}" name="Διαφορά" totalsRowFunction="custom" dataDxfId="143" totalsRowDxfId="142">
      <calculatedColumnFormula>IF(OR(ISBLANK(B107),ISBLANK(C107)),0,B107-C107)</calculatedColumnFormula>
      <totalsRowFormula>SUBTOTAL(9,Table7[Διαφορά])</totalsRowFormula>
    </tableColumn>
  </tableColumns>
  <tableStyleInfo name="TableStyleMedium13" showFirstColumn="0" showLastColumn="1"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5000000}" name="Table10" displayName="Table10" ref="A126:D138" totalsRowCount="1" headerRowDxfId="141" dataDxfId="139" totalsRowDxfId="138" headerRowBorderDxfId="140">
  <tableColumns count="4">
    <tableColumn id="1" xr3:uid="{00000000-0010-0000-0500-000001000000}" name="ΑΝΑΨΥΧΗ" totalsRowFunction="custom" dataDxfId="137" totalsRowDxfId="136">
      <totalsRowFormula>"ΣΥΝΟΛΙΚΑ ΕΞΟΔΑ " &amp; Table10[[#Headers],[ΑΝΑΨΥΧΗ]]</totalsRowFormula>
    </tableColumn>
    <tableColumn id="2" xr3:uid="{00000000-0010-0000-0500-000002000000}" name="Προϋπολογισμός" totalsRowFunction="custom" dataDxfId="135" totalsRowDxfId="134">
      <totalsRowFormula>SUBTOTAL(9,Table10[Προϋπολογισμός])</totalsRowFormula>
    </tableColumn>
    <tableColumn id="3" xr3:uid="{00000000-0010-0000-0500-000003000000}" name="Πραγματικός" totalsRowFunction="custom" dataDxfId="133" totalsRowDxfId="132">
      <totalsRowFormula>SUBTOTAL(9,Table10[Πραγματικός])</totalsRowFormula>
    </tableColumn>
    <tableColumn id="4" xr3:uid="{00000000-0010-0000-0500-000004000000}" name="Διαφορά" totalsRowFunction="custom" dataDxfId="131" totalsRowDxfId="130">
      <calculatedColumnFormula>IF(OR(ISBLANK(B127),ISBLANK(C127)),0,B127-C127)</calculatedColumnFormula>
      <totalsRowFormula>SUBTOTAL(9,Table10[Διαφορά])</totalsRowFormula>
    </tableColumn>
  </tableColumns>
  <tableStyleInfo name="TableStyleMedium13" showFirstColumn="0" showLastColumn="1"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6000000}" name="Table11" displayName="Table11" ref="A75:D80" totalsRowCount="1" headerRowDxfId="129" dataDxfId="127" totalsRowDxfId="125" headerRowBorderDxfId="128" tableBorderDxfId="126">
  <tableColumns count="4">
    <tableColumn id="1" xr3:uid="{00000000-0010-0000-0600-000001000000}" name="ΚΑΤΟΙΚΙΔΙΑ" totalsRowFunction="custom" dataDxfId="124" totalsRowDxfId="123">
      <totalsRowFormula>"ΣΥΝΟΛΙΚΑ ΕΞΟΔΑ " &amp; Table11[[#Headers],[ΚΑΤΟΙΚΙΔΙΑ]]</totalsRowFormula>
    </tableColumn>
    <tableColumn id="2" xr3:uid="{00000000-0010-0000-0600-000002000000}" name="Προϋπολογισμός" totalsRowFunction="custom" dataDxfId="122" totalsRowDxfId="121">
      <totalsRowFormula>SUBTOTAL(9,Table11[Προϋπολογισμός])</totalsRowFormula>
    </tableColumn>
    <tableColumn id="3" xr3:uid="{00000000-0010-0000-0600-000003000000}" name="Πραγματικός" totalsRowFunction="custom" dataDxfId="120" totalsRowDxfId="119">
      <totalsRowFormula>SUBTOTAL(9,Table11[Πραγματικός])</totalsRowFormula>
    </tableColumn>
    <tableColumn id="4" xr3:uid="{00000000-0010-0000-0600-000004000000}" name="Διαφορά" totalsRowFunction="custom" dataDxfId="118" totalsRowDxfId="117">
      <calculatedColumnFormula>IF(OR(ISBLANK(B76),ISBLANK(C76)),0,B76-C76)</calculatedColumnFormula>
      <totalsRowFormula>SUBTOTAL(9,Table11[Διαφορά])</totalsRowFormula>
    </tableColumn>
  </tableColumns>
  <tableStyleInfo name="TableStyleMedium13" showFirstColumn="0" showLastColumn="1"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8000000}" name="Table13" displayName="Table13" ref="A140:D148" totalsRowCount="1" headerRowDxfId="116" dataDxfId="114" totalsRowDxfId="112" headerRowBorderDxfId="115" tableBorderDxfId="113">
  <tableColumns count="4">
    <tableColumn id="1" xr3:uid="{00000000-0010-0000-0800-000001000000}" name="ΔΙΑΚΟΠΕΣ" totalsRowFunction="custom" dataDxfId="111" totalsRowDxfId="110">
      <totalsRowFormula>"ΣΥΝΟΛΙΚΑ ΕΞΟΔΑ " &amp; Table13[[#Headers],[ΔΙΑΚΟΠΕΣ]]</totalsRowFormula>
    </tableColumn>
    <tableColumn id="2" xr3:uid="{00000000-0010-0000-0800-000002000000}" name="Προϋπολογισμός" totalsRowFunction="custom" dataDxfId="109" totalsRowDxfId="108">
      <totalsRowFormula>SUBTOTAL(9,Table13[Προϋπολογισμός])</totalsRowFormula>
    </tableColumn>
    <tableColumn id="3" xr3:uid="{00000000-0010-0000-0800-000003000000}" name="Πραγματικός" totalsRowFunction="custom" dataDxfId="107" totalsRowDxfId="106">
      <totalsRowFormula>SUBTOTAL(9,Table13[Πραγματικός])</totalsRowFormula>
    </tableColumn>
    <tableColumn id="4" xr3:uid="{00000000-0010-0000-0800-000004000000}" name="Διαφορά" totalsRowFunction="custom" dataDxfId="105" totalsRowDxfId="104">
      <calculatedColumnFormula>IF(OR(ISBLANK(B141),ISBLANK(C141)),0,B141-C141)</calculatedColumnFormula>
      <totalsRowFormula>SUBTOTAL(9,Table13[Διαφορά])</totalsRowFormula>
    </tableColumn>
  </tableColumns>
  <tableStyleInfo name="TableStyleMedium13" showFirstColumn="0" showLastColumn="1"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9000000}" name="Table14" displayName="Table14" ref="A157:D163" totalsRowCount="1" headerRowDxfId="103" dataDxfId="101" totalsRowDxfId="99" headerRowBorderDxfId="102" tableBorderDxfId="100">
  <tableColumns count="4">
    <tableColumn id="1" xr3:uid="{00000000-0010-0000-0900-000001000000}" name="ΛΟΙΠΕΣ ΔΑΠΑΝΕΣ" totalsRowFunction="custom" dataDxfId="98" totalsRowDxfId="97">
      <totalsRowFormula>"ΣΥΝΟΛΙΚΑ ΕΞΟΔΑ " &amp; Table14[[#Headers],[ΛΟΙΠΕΣ ΔΑΠΑΝΕΣ]]</totalsRowFormula>
    </tableColumn>
    <tableColumn id="2" xr3:uid="{00000000-0010-0000-0900-000002000000}" name="Προϋπολογισμός" totalsRowFunction="custom" dataDxfId="96" totalsRowDxfId="95">
      <totalsRowFormula>SUBTOTAL(9,Table14[Προϋπολογισμός])</totalsRowFormula>
    </tableColumn>
    <tableColumn id="3" xr3:uid="{00000000-0010-0000-0900-000003000000}" name="Πραγματικός" totalsRowFunction="custom" dataDxfId="94" totalsRowDxfId="93">
      <totalsRowFormula>SUBTOTAL(9,Table14[Πραγματικός])</totalsRowFormula>
    </tableColumn>
    <tableColumn id="4" xr3:uid="{00000000-0010-0000-0900-000004000000}" name="Διαφορά" totalsRowFunction="custom" dataDxfId="92" totalsRowDxfId="91">
      <calculatedColumnFormula>IF(OR(ISBLANK(B158),ISBLANK(C158)),0,B158-C158)</calculatedColumnFormula>
      <totalsRowFormula>SUBTOTAL(9,Table14[Διαφορά])</totalsRowFormula>
    </tableColumn>
  </tableColumns>
  <tableStyleInfo name="TableStyleMedium13" showFirstColumn="0" showLastColumn="1"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A000000}" name="Table15" displayName="Table15" ref="A67:D73" totalsRowCount="1" headerRowDxfId="90" dataDxfId="88" totalsRowDxfId="86" headerRowBorderDxfId="89" tableBorderDxfId="87">
  <tableColumns count="4">
    <tableColumn id="1" xr3:uid="{00000000-0010-0000-0A00-000001000000}" name="ΥΓΕΙΑ" totalsRowFunction="custom" dataDxfId="85" totalsRowDxfId="84">
      <totalsRowFormula>"ΣΥΝΟΛΙΚΑ ΕΞΟΔΑ " &amp; Table15[[#Headers],[ΥΓΕΙΑ]]</totalsRowFormula>
    </tableColumn>
    <tableColumn id="2" xr3:uid="{00000000-0010-0000-0A00-000002000000}" name="Προϋπολογισμός" totalsRowFunction="custom" dataDxfId="83" totalsRowDxfId="82">
      <totalsRowFormula>SUBTOTAL(9,Table15[Προϋπολογισμός])</totalsRowFormula>
    </tableColumn>
    <tableColumn id="3" xr3:uid="{00000000-0010-0000-0A00-000003000000}" name="Πραγματικός" totalsRowFunction="custom" dataDxfId="81" totalsRowDxfId="80">
      <totalsRowFormula>SUBTOTAL(9,Table15[Πραγματικός])</totalsRowFormula>
    </tableColumn>
    <tableColumn id="4" xr3:uid="{00000000-0010-0000-0A00-000004000000}" name="Διαφορά" totalsRowFunction="custom" dataDxfId="79" totalsRowDxfId="78">
      <calculatedColumnFormula>IF(OR(ISBLANK(B68),ISBLANK(C68)),0,B68-C68)</calculatedColumnFormula>
      <totalsRowFormula>SUBTOTAL(9,Table15[Διαφορά])</totalsRowFormula>
    </tableColumn>
  </tableColumns>
  <tableStyleInfo name="TableStyleMedium13" showFirstColumn="0" showLastColumn="1" showRowStripes="0" showColumnStripes="0"/>
</table>
</file>

<file path=xl/theme/theme1.xml><?xml version="1.0" encoding="utf-8"?>
<a:theme xmlns:a="http://schemas.openxmlformats.org/drawingml/2006/main" name="Vertex42">
  <a:themeElements>
    <a:clrScheme name="V42-Blue2">
      <a:dk1>
        <a:sysClr val="windowText" lastClr="000000"/>
      </a:dk1>
      <a:lt1>
        <a:sysClr val="window" lastClr="FFFFFF"/>
      </a:lt1>
      <a:dk2>
        <a:srgbClr val="5E8BCE"/>
      </a:dk2>
      <a:lt2>
        <a:srgbClr val="EEECE2"/>
      </a:lt2>
      <a:accent1>
        <a:srgbClr val="3A5D9C"/>
      </a:accent1>
      <a:accent2>
        <a:srgbClr val="C04E4E"/>
      </a:accent2>
      <a:accent3>
        <a:srgbClr val="3D8A16"/>
      </a:accent3>
      <a:accent4>
        <a:srgbClr val="7860B4"/>
      </a:accent4>
      <a:accent5>
        <a:srgbClr val="E68422"/>
      </a:accent5>
      <a:accent6>
        <a:srgbClr val="846648"/>
      </a:accent6>
      <a:hlink>
        <a:srgbClr val="4C92AE"/>
      </a:hlink>
      <a:folHlink>
        <a:srgbClr val="969696"/>
      </a:folHlink>
    </a:clrScheme>
    <a:fontScheme name="Vertex42">
      <a:majorFont>
        <a:latin typeface="Arial"/>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163"/>
  <sheetViews>
    <sheetView showGridLines="0" tabSelected="1" topLeftCell="A109" zoomScale="130" zoomScaleNormal="130" workbookViewId="0">
      <selection activeCell="H23" sqref="H23"/>
    </sheetView>
  </sheetViews>
  <sheetFormatPr defaultColWidth="9" defaultRowHeight="15" x14ac:dyDescent="0.3"/>
  <cols>
    <col min="1" max="1" width="42" style="23" customWidth="1"/>
    <col min="2" max="2" width="12.25" style="23" customWidth="1"/>
    <col min="3" max="4" width="9.625" style="23" customWidth="1"/>
    <col min="5" max="5" width="2.625" style="23" customWidth="1"/>
    <col min="6" max="6" width="22.5" style="23" customWidth="1"/>
    <col min="7" max="7" width="12.5" style="23" customWidth="1"/>
    <col min="8" max="8" width="12.125" style="23" customWidth="1"/>
    <col min="9" max="9" width="9.625" style="23" customWidth="1"/>
    <col min="10" max="16384" width="9" style="1"/>
  </cols>
  <sheetData>
    <row r="1" spans="1:9" customFormat="1" ht="23.25" x14ac:dyDescent="0.35">
      <c r="A1" s="39" t="s">
        <v>3</v>
      </c>
      <c r="B1" s="4"/>
      <c r="C1" s="4"/>
      <c r="D1" s="4"/>
      <c r="E1" s="4"/>
      <c r="F1" s="4"/>
      <c r="G1" s="4"/>
      <c r="H1" s="4"/>
      <c r="I1" s="4"/>
    </row>
    <row r="2" spans="1:9" customFormat="1" x14ac:dyDescent="0.25">
      <c r="A2" s="4"/>
      <c r="B2" s="4"/>
      <c r="C2" s="4"/>
      <c r="D2" s="4"/>
      <c r="E2" s="4"/>
      <c r="F2" s="4"/>
      <c r="G2" s="4"/>
      <c r="H2" s="4"/>
      <c r="I2" s="4"/>
    </row>
    <row r="3" spans="1:9" x14ac:dyDescent="0.3">
      <c r="A3" s="5" t="s">
        <v>4</v>
      </c>
      <c r="B3" s="6" t="s">
        <v>19</v>
      </c>
      <c r="C3" s="7" t="s">
        <v>20</v>
      </c>
      <c r="D3" s="7" t="s">
        <v>21</v>
      </c>
      <c r="E3" s="8" t="s">
        <v>0</v>
      </c>
      <c r="F3" s="29" t="s">
        <v>119</v>
      </c>
      <c r="G3" s="30" t="s">
        <v>19</v>
      </c>
      <c r="H3" s="30" t="s">
        <v>20</v>
      </c>
      <c r="I3" s="30" t="s">
        <v>21</v>
      </c>
    </row>
    <row r="4" spans="1:9" x14ac:dyDescent="0.3">
      <c r="A4" s="9" t="s">
        <v>5</v>
      </c>
      <c r="B4" s="10"/>
      <c r="C4" s="10"/>
      <c r="D4" s="26">
        <f t="shared" ref="D4:D17" si="0">IF(OR(ISBLANK(B4),ISBLANK(C4)),0,B4-C4)</f>
        <v>0</v>
      </c>
      <c r="E4" s="11"/>
      <c r="F4" s="32" t="s">
        <v>120</v>
      </c>
      <c r="G4" s="12">
        <f>Table2[[#Totals],[Προϋπολογισμός]]</f>
        <v>0</v>
      </c>
      <c r="H4" s="12">
        <f>Table2[[#Totals],[Πραγματικός]]</f>
        <v>0</v>
      </c>
      <c r="I4" s="12">
        <f>G4-H4</f>
        <v>0</v>
      </c>
    </row>
    <row r="5" spans="1:9" ht="15.75" thickBot="1" x14ac:dyDescent="0.35">
      <c r="A5" s="9" t="s">
        <v>6</v>
      </c>
      <c r="B5" s="10"/>
      <c r="C5" s="10"/>
      <c r="D5" s="26">
        <f t="shared" ref="D5:D12" si="1">IF(OR(ISBLANK(B5),ISBLANK(C5)),0,B5-C5)</f>
        <v>0</v>
      </c>
      <c r="E5" s="11"/>
      <c r="F5" s="32" t="s">
        <v>121</v>
      </c>
      <c r="G5" s="12">
        <f>SUM(,Table5[[#Totals],[Προϋπολογισμός]],Table20[[#Totals],[Προϋπολογισμός]],Table21[[#Totals],[Προϋπολογισμός]],Table19[[#Totals],[Προϋπολογισμός]],Table15[[#Totals],[Προϋπολογισμός]],Table16[[#Totals],[Προϋπολογισμός]],Table17[[#Totals],[Προϋπολογισμός]],Table18[[#Totals],[Προϋπολογισμός]],Table14[[#Totals],[Προϋπολογισμός]],Table13[[#Totals],[Προϋπολογισμός]],Table11[[#Totals],[Προϋπολογισμός]],Table10[[#Totals],[Προϋπολογισμός]],Table7[[#Totals],[Προϋπολογισμός]],Table6[[#Totals],[Προϋπολογισμός]])</f>
        <v>0</v>
      </c>
      <c r="H5" s="12">
        <f>SUM(Table5[[#Totals],[Πραγματικός]],Table20[[#Totals],[Πραγματικός]],Table21[[#Totals],[Πραγματικός]],Table19[[#Totals],[Πραγματικός]],Table15[[#Totals],[Πραγματικός]],Table16[[#Totals],[Πραγματικός]],Table17[[#Totals],[Πραγματικός]],Table18[[#Totals],[Πραγματικός]],Table14[[#Totals],[Πραγματικός]],Table13[[#Totals],[Πραγματικός]],Table11[[#Totals],[Πραγματικός]],Table10[[#Totals],[Πραγματικός]],Table7[[#Totals],[Πραγματικός]],Table6[[#Totals],[Πραγματικός]])</f>
        <v>0</v>
      </c>
      <c r="I5" s="12">
        <f>G5-H5</f>
        <v>0</v>
      </c>
    </row>
    <row r="6" spans="1:9" ht="15.75" thickTop="1" x14ac:dyDescent="0.3">
      <c r="A6" s="9" t="s">
        <v>7</v>
      </c>
      <c r="B6" s="10"/>
      <c r="C6" s="10"/>
      <c r="D6" s="26">
        <f t="shared" si="1"/>
        <v>0</v>
      </c>
      <c r="E6" s="11"/>
      <c r="F6" s="33" t="s">
        <v>140</v>
      </c>
      <c r="G6" s="31">
        <f>G4-G5</f>
        <v>0</v>
      </c>
      <c r="H6" s="31">
        <f>H4-H5</f>
        <v>0</v>
      </c>
      <c r="I6" s="31">
        <f>H6-G6</f>
        <v>0</v>
      </c>
    </row>
    <row r="7" spans="1:9" s="2" customFormat="1" ht="14.25" x14ac:dyDescent="0.3">
      <c r="A7" s="11" t="s">
        <v>8</v>
      </c>
      <c r="B7" s="10"/>
      <c r="C7" s="10"/>
      <c r="D7" s="26">
        <f t="shared" si="1"/>
        <v>0</v>
      </c>
      <c r="E7" s="13"/>
    </row>
    <row r="8" spans="1:9" x14ac:dyDescent="0.3">
      <c r="A8" s="11" t="s">
        <v>9</v>
      </c>
      <c r="B8" s="10"/>
      <c r="C8" s="10"/>
      <c r="D8" s="26">
        <f t="shared" si="1"/>
        <v>0</v>
      </c>
      <c r="E8" s="11"/>
      <c r="F8" s="40" t="s">
        <v>122</v>
      </c>
      <c r="G8" s="41"/>
      <c r="H8" s="49" t="s">
        <v>123</v>
      </c>
      <c r="I8" s="47" t="s">
        <v>2</v>
      </c>
    </row>
    <row r="9" spans="1:9" x14ac:dyDescent="0.3">
      <c r="A9" s="9" t="s">
        <v>10</v>
      </c>
      <c r="B9" s="10"/>
      <c r="C9" s="10"/>
      <c r="D9" s="26">
        <f t="shared" si="1"/>
        <v>0</v>
      </c>
      <c r="E9" s="11"/>
      <c r="F9" s="42" t="str">
        <f>Table5[[#Headers],[ΕΞΟΔΑ ΚΑΤΟΙΚΙΑΣ]]</f>
        <v>ΕΞΟΔΑ ΚΑΤΟΙΚΙΑΣ</v>
      </c>
      <c r="G9" s="43"/>
      <c r="H9" s="44">
        <f>Table5[[#Totals],[Πραγματικός]]</f>
        <v>0</v>
      </c>
      <c r="I9" s="48" t="str">
        <f>IF(H9=0,"",H9/$H$5)</f>
        <v/>
      </c>
    </row>
    <row r="10" spans="1:9" x14ac:dyDescent="0.3">
      <c r="A10" s="9" t="s">
        <v>11</v>
      </c>
      <c r="B10" s="50"/>
      <c r="C10" s="10"/>
      <c r="D10" s="27">
        <f>IF(OR(ISBLANK(B10),ISBLANK(C10)),0,B10-C10)</f>
        <v>0</v>
      </c>
      <c r="E10" s="11"/>
      <c r="F10" s="42" t="str">
        <f>Table20[[#Headers],[ΚΑΘΗΜΕΡΙΝΗ ΔΙΑΒΙΩΣΗ]]  &amp;" &amp; "&amp;Table21[[#Headers],[ΠΑΙΔΙΑ]] &amp;" &amp; "&amp;Table15[[#Headers],[ΥΓΕΙΑ]] &amp;" &amp; "&amp; Table11[[#Headers],[ΚΑΤΟΙΚΙΔΙΑ]]</f>
        <v>ΚΑΘΗΜΕΡΙΝΗ ΔΙΑΒΙΩΣΗ &amp; ΠΑΙΔΙΑ &amp; ΥΓΕΙΑ &amp; ΚΑΤΟΙΚΙΔΙΑ</v>
      </c>
      <c r="G10" s="43"/>
      <c r="H10" s="44">
        <f>Table20[[#Totals],[Πραγματικός]]+Table21[[#Totals],[Διαφορά]]+Table15[[#Totals],[Πραγματικός]]+Table11[[#Totals],[Πραγματικός]]</f>
        <v>0</v>
      </c>
      <c r="I10" s="48" t="str">
        <f>IF(H10=0,"",H10/$H$5)</f>
        <v/>
      </c>
    </row>
    <row r="11" spans="1:9" x14ac:dyDescent="0.3">
      <c r="A11" s="11" t="s">
        <v>12</v>
      </c>
      <c r="B11" s="10"/>
      <c r="C11" s="10"/>
      <c r="D11" s="26">
        <f t="shared" si="1"/>
        <v>0</v>
      </c>
      <c r="E11" s="11"/>
      <c r="F11" s="42" t="str">
        <f>Table19[[#Headers],[ΜΕΤΑΦΟΡΕΣ]]</f>
        <v>ΜΕΤΑΦΟΡΕΣ</v>
      </c>
      <c r="G11" s="43"/>
      <c r="H11" s="44">
        <f>Table19[[#Totals],[Πραγματικός]]</f>
        <v>0</v>
      </c>
      <c r="I11" s="48" t="str">
        <f>IF(H11=0,"",H11/$H$5)</f>
        <v/>
      </c>
    </row>
    <row r="12" spans="1:9" x14ac:dyDescent="0.3">
      <c r="A12" s="28" t="s">
        <v>13</v>
      </c>
      <c r="B12" s="10"/>
      <c r="C12" s="10"/>
      <c r="D12" s="26">
        <f t="shared" si="1"/>
        <v>0</v>
      </c>
      <c r="E12" s="11"/>
      <c r="F12" s="42" t="str">
        <f>Table16[[#Headers],[ΑΣΦΑΛΙΣΗ]] &amp;" &amp; "&amp;Table7[[#Headers],[ΥΠΟΧΡΕΩΣΕΙΣ]] &amp;" &amp; "&amp; Table6[[#Headers],[ΑΠΟΤΑΜΙΕΥΣΗ &amp; ΕΠΕΝΔΥΣΕΙΣ]]</f>
        <v>ΑΣΦΑΛΙΣΗ &amp; ΥΠΟΧΡΕΩΣΕΙΣ &amp; ΑΠΟΤΑΜΙΕΥΣΗ &amp; ΕΠΕΝΔΥΣΕΙΣ</v>
      </c>
      <c r="G12" s="43"/>
      <c r="H12" s="44">
        <f>Table16[[#Totals],[Πραγματικός]]+Table7[[#Totals],[Πραγματικός]]+Table6[[#Totals],[Πραγματικός]]</f>
        <v>0</v>
      </c>
      <c r="I12" s="48" t="str">
        <f>IF(H12=0,"",H12/$H$5)</f>
        <v/>
      </c>
    </row>
    <row r="13" spans="1:9" x14ac:dyDescent="0.3">
      <c r="A13" s="28" t="s">
        <v>18</v>
      </c>
      <c r="B13" s="10"/>
      <c r="C13" s="10"/>
      <c r="D13" s="26">
        <f t="shared" si="0"/>
        <v>0</v>
      </c>
      <c r="E13" s="11"/>
      <c r="F13" s="42" t="str">
        <f>Table10[[#Headers],[ΑΝΑΨΥΧΗ]] &amp;" &amp; "&amp; Table13[[#Headers],[ΔΙΑΚΟΠΕΣ]]  &amp;" &amp; "&amp; Table18[[#Headers],[ΔΩΡΑ &amp; ΔΩΡΕΕΣ]]</f>
        <v>ΑΝΑΨΥΧΗ &amp; ΔΙΑΚΟΠΕΣ &amp; ΔΩΡΑ &amp; ΔΩΡΕΕΣ</v>
      </c>
      <c r="G13" s="43"/>
      <c r="H13" s="44">
        <f>Table10[[#Totals],[Πραγματικός]]+Table13[[#Totals],[Πραγματικός]]+Table18[[#Totals],[Πραγματικός]]</f>
        <v>0</v>
      </c>
      <c r="I13" s="48" t="str">
        <f t="shared" ref="I13:I14" si="2">IF(H13=0,"",H13/$H$5)</f>
        <v/>
      </c>
    </row>
    <row r="14" spans="1:9" x14ac:dyDescent="0.3">
      <c r="A14" s="9" t="s">
        <v>14</v>
      </c>
      <c r="B14" s="10"/>
      <c r="C14" s="10"/>
      <c r="D14" s="26">
        <f t="shared" si="0"/>
        <v>0</v>
      </c>
      <c r="E14" s="11"/>
      <c r="F14" s="42" t="str">
        <f>Table14[[#Headers],[ΛΟΙΠΕΣ ΔΑΠΑΝΕΣ]]</f>
        <v>ΛΟΙΠΕΣ ΔΑΠΑΝΕΣ</v>
      </c>
      <c r="G14" s="43"/>
      <c r="H14" s="44">
        <f>Table14[[#Totals],[Πραγματικός]]</f>
        <v>0</v>
      </c>
      <c r="I14" s="48" t="str">
        <f t="shared" si="2"/>
        <v/>
      </c>
    </row>
    <row r="15" spans="1:9" x14ac:dyDescent="0.3">
      <c r="A15" s="28" t="s">
        <v>15</v>
      </c>
      <c r="B15" s="10"/>
      <c r="C15" s="10"/>
      <c r="D15" s="26">
        <f t="shared" ref="D15:D16" si="3">IF(OR(ISBLANK(B15),ISBLANK(C15)),0,B15-C15)</f>
        <v>0</v>
      </c>
      <c r="E15" s="11"/>
    </row>
    <row r="16" spans="1:9" x14ac:dyDescent="0.3">
      <c r="A16" s="28" t="s">
        <v>16</v>
      </c>
      <c r="B16" s="10"/>
      <c r="C16" s="10"/>
      <c r="D16" s="26">
        <f t="shared" si="3"/>
        <v>0</v>
      </c>
      <c r="E16" s="11"/>
    </row>
    <row r="17" spans="1:11" x14ac:dyDescent="0.3">
      <c r="A17" s="9" t="s">
        <v>17</v>
      </c>
      <c r="B17" s="14"/>
      <c r="C17" s="14"/>
      <c r="D17" s="26">
        <f t="shared" si="0"/>
        <v>0</v>
      </c>
      <c r="E17" s="11"/>
    </row>
    <row r="18" spans="1:11" x14ac:dyDescent="0.3">
      <c r="A18" s="15" t="str">
        <f>"ΣΥΝΟΛΙΚΑ " &amp; Table2[[#Headers],[ΕΣΟΔΑ]]</f>
        <v>ΣΥΝΟΛΙΚΑ ΕΣΟΔΑ</v>
      </c>
      <c r="B18" s="16">
        <f>SUBTOTAL(9,Table2[Προϋπολογισμός])</f>
        <v>0</v>
      </c>
      <c r="C18" s="16">
        <f>SUBTOTAL(9,Table2[Πραγματικός])</f>
        <v>0</v>
      </c>
      <c r="D18" s="17">
        <f>SUBTOTAL(9,Table2[Διαφορά])</f>
        <v>0</v>
      </c>
      <c r="E18" s="11"/>
    </row>
    <row r="19" spans="1:11" s="3" customFormat="1" x14ac:dyDescent="0.3">
      <c r="A19" s="11"/>
      <c r="B19" s="11"/>
      <c r="C19" s="11"/>
      <c r="D19" s="11"/>
      <c r="E19" s="11"/>
    </row>
    <row r="20" spans="1:11" x14ac:dyDescent="0.3">
      <c r="A20" s="5" t="s">
        <v>22</v>
      </c>
      <c r="B20" s="6" t="s">
        <v>19</v>
      </c>
      <c r="C20" s="7" t="s">
        <v>20</v>
      </c>
      <c r="D20" s="7" t="s">
        <v>21</v>
      </c>
      <c r="E20" s="11"/>
      <c r="I20" s="51"/>
    </row>
    <row r="21" spans="1:11" x14ac:dyDescent="0.3">
      <c r="A21" s="9" t="s">
        <v>23</v>
      </c>
      <c r="B21" s="10"/>
      <c r="C21" s="10"/>
      <c r="D21" s="26">
        <f t="shared" ref="D21:D36" si="4">IF(OR(ISBLANK(B21),ISBLANK(C21)),0,B21-C21)</f>
        <v>0</v>
      </c>
      <c r="E21" s="11"/>
    </row>
    <row r="22" spans="1:11" x14ac:dyDescent="0.3">
      <c r="A22" s="9" t="s">
        <v>24</v>
      </c>
      <c r="B22" s="10"/>
      <c r="C22" s="10"/>
      <c r="D22" s="26">
        <f t="shared" ref="D22" si="5">IF(OR(ISBLANK(B22),ISBLANK(C22)),0,B22-C22)</f>
        <v>0</v>
      </c>
      <c r="E22" s="11"/>
    </row>
    <row r="23" spans="1:11" x14ac:dyDescent="0.3">
      <c r="A23" s="9" t="s">
        <v>25</v>
      </c>
      <c r="B23" s="10"/>
      <c r="C23" s="10"/>
      <c r="D23" s="26">
        <f t="shared" si="4"/>
        <v>0</v>
      </c>
      <c r="E23" s="11"/>
    </row>
    <row r="24" spans="1:11" x14ac:dyDescent="0.3">
      <c r="A24" s="9" t="s">
        <v>26</v>
      </c>
      <c r="B24" s="10"/>
      <c r="C24" s="10"/>
      <c r="D24" s="26">
        <f t="shared" si="4"/>
        <v>0</v>
      </c>
      <c r="E24" s="11"/>
    </row>
    <row r="25" spans="1:11" x14ac:dyDescent="0.3">
      <c r="A25" s="9" t="s">
        <v>27</v>
      </c>
      <c r="B25" s="10"/>
      <c r="C25" s="10"/>
      <c r="D25" s="27">
        <f>IF(OR(ISBLANK(B25),ISBLANK(C25)),0,B25-C25)</f>
        <v>0</v>
      </c>
      <c r="E25" s="11"/>
    </row>
    <row r="26" spans="1:11" x14ac:dyDescent="0.3">
      <c r="A26" s="9" t="s">
        <v>28</v>
      </c>
      <c r="B26" s="10"/>
      <c r="C26" s="10"/>
      <c r="D26" s="26">
        <f t="shared" si="4"/>
        <v>0</v>
      </c>
      <c r="E26" s="11"/>
      <c r="K26" s="28"/>
    </row>
    <row r="27" spans="1:11" x14ac:dyDescent="0.3">
      <c r="A27" s="9" t="s">
        <v>29</v>
      </c>
      <c r="B27" s="10"/>
      <c r="C27" s="10"/>
      <c r="D27" s="26">
        <f t="shared" ref="D27" si="6">IF(OR(ISBLANK(B27),ISBLANK(C27)),0,B27-C27)</f>
        <v>0</v>
      </c>
      <c r="E27" s="11"/>
      <c r="K27" s="28"/>
    </row>
    <row r="28" spans="1:11" x14ac:dyDescent="0.3">
      <c r="A28" s="9" t="s">
        <v>30</v>
      </c>
      <c r="B28" s="10"/>
      <c r="C28" s="10"/>
      <c r="D28" s="26">
        <f t="shared" si="4"/>
        <v>0</v>
      </c>
      <c r="E28" s="11"/>
      <c r="K28" s="28"/>
    </row>
    <row r="29" spans="1:11" x14ac:dyDescent="0.3">
      <c r="A29" s="9" t="s">
        <v>31</v>
      </c>
      <c r="B29" s="10"/>
      <c r="C29" s="10"/>
      <c r="D29" s="26">
        <f t="shared" si="4"/>
        <v>0</v>
      </c>
      <c r="E29" s="11"/>
      <c r="K29" s="28"/>
    </row>
    <row r="30" spans="1:11" x14ac:dyDescent="0.3">
      <c r="A30" s="9" t="s">
        <v>32</v>
      </c>
      <c r="B30" s="10"/>
      <c r="C30" s="10"/>
      <c r="D30" s="26">
        <f t="shared" si="4"/>
        <v>0</v>
      </c>
      <c r="E30" s="11"/>
      <c r="K30" s="28"/>
    </row>
    <row r="31" spans="1:11" x14ac:dyDescent="0.3">
      <c r="A31" s="9" t="s">
        <v>33</v>
      </c>
      <c r="B31" s="10"/>
      <c r="C31" s="10"/>
      <c r="D31" s="26">
        <f t="shared" si="4"/>
        <v>0</v>
      </c>
      <c r="E31" s="11"/>
      <c r="K31" s="28"/>
    </row>
    <row r="32" spans="1:11" x14ac:dyDescent="0.3">
      <c r="A32" s="9" t="s">
        <v>34</v>
      </c>
      <c r="B32" s="10"/>
      <c r="C32" s="10"/>
      <c r="D32" s="26">
        <f t="shared" si="4"/>
        <v>0</v>
      </c>
      <c r="E32" s="11"/>
      <c r="K32" s="28"/>
    </row>
    <row r="33" spans="1:11" x14ac:dyDescent="0.3">
      <c r="A33" s="9" t="s">
        <v>35</v>
      </c>
      <c r="B33" s="10"/>
      <c r="C33" s="10"/>
      <c r="D33" s="26">
        <f t="shared" si="4"/>
        <v>0</v>
      </c>
      <c r="E33" s="11"/>
      <c r="K33" s="28"/>
    </row>
    <row r="34" spans="1:11" x14ac:dyDescent="0.3">
      <c r="A34" s="9" t="s">
        <v>36</v>
      </c>
      <c r="B34" s="10"/>
      <c r="C34" s="10"/>
      <c r="D34" s="26">
        <f t="shared" si="4"/>
        <v>0</v>
      </c>
      <c r="E34" s="11"/>
      <c r="K34" s="28"/>
    </row>
    <row r="35" spans="1:11" x14ac:dyDescent="0.3">
      <c r="A35" s="9" t="s">
        <v>37</v>
      </c>
      <c r="B35" s="10"/>
      <c r="C35" s="10"/>
      <c r="D35" s="26">
        <f t="shared" si="4"/>
        <v>0</v>
      </c>
      <c r="E35" s="11"/>
    </row>
    <row r="36" spans="1:11" x14ac:dyDescent="0.3">
      <c r="A36" s="9" t="s">
        <v>17</v>
      </c>
      <c r="B36" s="18"/>
      <c r="C36" s="18"/>
      <c r="D36" s="26">
        <f t="shared" si="4"/>
        <v>0</v>
      </c>
      <c r="E36" s="11"/>
    </row>
    <row r="37" spans="1:11" x14ac:dyDescent="0.3">
      <c r="A37" s="15" t="str">
        <f>"ΣΥΝΟΛΙΚΑ " &amp; Table5[[#Headers],[ΕΞΟΔΑ ΚΑΤΟΙΚΙΑΣ]]</f>
        <v>ΣΥΝΟΛΙΚΑ ΕΞΟΔΑ ΚΑΤΟΙΚΙΑΣ</v>
      </c>
      <c r="B37" s="16">
        <f>SUBTOTAL(9,Table5[Προϋπολογισμός])</f>
        <v>0</v>
      </c>
      <c r="C37" s="16">
        <f>SUBTOTAL(9,Table5[Πραγματικός])</f>
        <v>0</v>
      </c>
      <c r="D37" s="17">
        <f>SUBTOTAL(9,Table5[Διαφορά])</f>
        <v>0</v>
      </c>
      <c r="E37" s="11"/>
    </row>
    <row r="38" spans="1:11" x14ac:dyDescent="0.3">
      <c r="A38" s="11"/>
      <c r="B38" s="19"/>
      <c r="C38" s="19"/>
      <c r="D38" s="19"/>
      <c r="E38" s="11"/>
    </row>
    <row r="39" spans="1:11" x14ac:dyDescent="0.3">
      <c r="A39" s="5" t="s">
        <v>38</v>
      </c>
      <c r="B39" s="6" t="s">
        <v>19</v>
      </c>
      <c r="C39" s="7" t="s">
        <v>20</v>
      </c>
      <c r="D39" s="7" t="s">
        <v>21</v>
      </c>
      <c r="E39" s="11"/>
    </row>
    <row r="40" spans="1:11" x14ac:dyDescent="0.3">
      <c r="A40" s="9" t="s">
        <v>39</v>
      </c>
      <c r="B40" s="10"/>
      <c r="C40" s="10"/>
      <c r="D40" s="26">
        <f t="shared" ref="D40:D48" si="7">IF(OR(ISBLANK(B40),ISBLANK(C40)),0,B40-C40)</f>
        <v>0</v>
      </c>
      <c r="E40" s="11"/>
    </row>
    <row r="41" spans="1:11" x14ac:dyDescent="0.3">
      <c r="A41" s="9" t="s">
        <v>40</v>
      </c>
      <c r="B41" s="10"/>
      <c r="C41" s="10"/>
      <c r="D41" s="26">
        <f t="shared" si="7"/>
        <v>0</v>
      </c>
      <c r="E41" s="11"/>
    </row>
    <row r="42" spans="1:11" x14ac:dyDescent="0.3">
      <c r="A42" s="9" t="s">
        <v>41</v>
      </c>
      <c r="B42" s="10"/>
      <c r="C42" s="10"/>
      <c r="D42" s="26">
        <f t="shared" si="7"/>
        <v>0</v>
      </c>
      <c r="E42" s="11"/>
    </row>
    <row r="43" spans="1:11" x14ac:dyDescent="0.3">
      <c r="A43" s="9" t="s">
        <v>42</v>
      </c>
      <c r="B43" s="10"/>
      <c r="C43" s="10"/>
      <c r="D43" s="26">
        <f t="shared" si="7"/>
        <v>0</v>
      </c>
      <c r="E43" s="11"/>
    </row>
    <row r="44" spans="1:11" x14ac:dyDescent="0.3">
      <c r="A44" s="9" t="s">
        <v>43</v>
      </c>
      <c r="B44" s="10"/>
      <c r="C44" s="10"/>
      <c r="D44" s="26">
        <f t="shared" si="7"/>
        <v>0</v>
      </c>
      <c r="E44" s="11"/>
    </row>
    <row r="45" spans="1:11" x14ac:dyDescent="0.3">
      <c r="A45" s="9" t="s">
        <v>44</v>
      </c>
      <c r="B45" s="10"/>
      <c r="C45" s="10"/>
      <c r="D45" s="26">
        <f t="shared" si="7"/>
        <v>0</v>
      </c>
      <c r="E45" s="11"/>
    </row>
    <row r="46" spans="1:11" x14ac:dyDescent="0.3">
      <c r="A46" s="9" t="s">
        <v>45</v>
      </c>
      <c r="B46" s="10"/>
      <c r="C46" s="10"/>
      <c r="D46" s="26">
        <f t="shared" si="7"/>
        <v>0</v>
      </c>
      <c r="E46" s="11"/>
    </row>
    <row r="47" spans="1:11" x14ac:dyDescent="0.3">
      <c r="A47" s="9" t="s">
        <v>17</v>
      </c>
      <c r="B47" s="10"/>
      <c r="C47" s="10"/>
      <c r="D47" s="26">
        <f t="shared" si="7"/>
        <v>0</v>
      </c>
      <c r="E47" s="11"/>
      <c r="K47" s="28"/>
    </row>
    <row r="48" spans="1:11" x14ac:dyDescent="0.3">
      <c r="A48" s="9" t="s">
        <v>17</v>
      </c>
      <c r="B48" s="18"/>
      <c r="C48" s="18"/>
      <c r="D48" s="26">
        <f t="shared" si="7"/>
        <v>0</v>
      </c>
      <c r="E48" s="11"/>
      <c r="K48" s="28"/>
    </row>
    <row r="49" spans="1:11" x14ac:dyDescent="0.3">
      <c r="A49" s="15" t="str">
        <f>"ΣΥΝΟΛΙΚΑ ΕΞΟΔΑ " &amp; Table20[[#Headers],[ΚΑΘΗΜΕΡΙΝΗ ΔΙΑΒΙΩΣΗ]]</f>
        <v>ΣΥΝΟΛΙΚΑ ΕΞΟΔΑ ΚΑΘΗΜΕΡΙΝΗ ΔΙΑΒΙΩΣΗ</v>
      </c>
      <c r="B49" s="16">
        <f>SUBTOTAL(9,Table20[Προϋπολογισμός])</f>
        <v>0</v>
      </c>
      <c r="C49" s="16">
        <f>SUBTOTAL(9,Table20[Πραγματικός])</f>
        <v>0</v>
      </c>
      <c r="D49" s="17">
        <f>SUBTOTAL(9,Table20[Διαφορά])</f>
        <v>0</v>
      </c>
      <c r="E49" s="11"/>
      <c r="K49" s="28"/>
    </row>
    <row r="50" spans="1:11" x14ac:dyDescent="0.3">
      <c r="A50" s="11"/>
      <c r="B50" s="19"/>
      <c r="C50" s="19"/>
      <c r="D50" s="19"/>
      <c r="E50" s="11"/>
      <c r="K50" s="28"/>
    </row>
    <row r="51" spans="1:11" x14ac:dyDescent="0.3">
      <c r="A51" s="5" t="s">
        <v>46</v>
      </c>
      <c r="B51" s="6" t="s">
        <v>19</v>
      </c>
      <c r="C51" s="7" t="s">
        <v>20</v>
      </c>
      <c r="D51" s="7" t="s">
        <v>21</v>
      </c>
      <c r="E51" s="11"/>
      <c r="K51" s="28"/>
    </row>
    <row r="52" spans="1:11" x14ac:dyDescent="0.3">
      <c r="A52" s="9" t="s">
        <v>47</v>
      </c>
      <c r="B52" s="10"/>
      <c r="C52" s="10"/>
      <c r="D52" s="26">
        <f t="shared" ref="D52:D64" si="8">IF(OR(ISBLANK(B52),ISBLANK(C52)),0,B52-C52)</f>
        <v>0</v>
      </c>
      <c r="E52" s="11"/>
      <c r="K52" s="28"/>
    </row>
    <row r="53" spans="1:11" x14ac:dyDescent="0.3">
      <c r="A53" s="9" t="s">
        <v>48</v>
      </c>
      <c r="B53" s="10"/>
      <c r="C53" s="10"/>
      <c r="D53" s="27">
        <f t="shared" ref="D53:D59" si="9">IF(OR(ISBLANK(B53),ISBLANK(C53)),0,B53-C53)</f>
        <v>0</v>
      </c>
      <c r="E53" s="11"/>
      <c r="K53" s="28"/>
    </row>
    <row r="54" spans="1:11" x14ac:dyDescent="0.3">
      <c r="A54" s="9" t="s">
        <v>41</v>
      </c>
      <c r="B54" s="10"/>
      <c r="C54" s="10"/>
      <c r="D54" s="26">
        <f t="shared" si="9"/>
        <v>0</v>
      </c>
      <c r="E54" s="11"/>
      <c r="K54" s="28"/>
    </row>
    <row r="55" spans="1:11" x14ac:dyDescent="0.3">
      <c r="A55" s="9" t="s">
        <v>49</v>
      </c>
      <c r="B55" s="10"/>
      <c r="C55" s="10"/>
      <c r="D55" s="27">
        <f t="shared" si="9"/>
        <v>0</v>
      </c>
      <c r="E55" s="11"/>
      <c r="K55" s="28"/>
    </row>
    <row r="56" spans="1:11" x14ac:dyDescent="0.3">
      <c r="A56" s="9" t="s">
        <v>50</v>
      </c>
      <c r="B56" s="10"/>
      <c r="C56" s="10"/>
      <c r="D56" s="27">
        <f t="shared" si="9"/>
        <v>0</v>
      </c>
      <c r="E56" s="11"/>
      <c r="K56" s="28"/>
    </row>
    <row r="57" spans="1:11" x14ac:dyDescent="0.3">
      <c r="A57" s="9" t="s">
        <v>51</v>
      </c>
      <c r="B57" s="10"/>
      <c r="C57" s="10"/>
      <c r="D57" s="27">
        <f t="shared" si="9"/>
        <v>0</v>
      </c>
      <c r="E57" s="11"/>
      <c r="G57" s="1"/>
      <c r="H57" s="1"/>
      <c r="I57" s="1"/>
      <c r="K57" s="28"/>
    </row>
    <row r="58" spans="1:11" x14ac:dyDescent="0.3">
      <c r="A58" s="9" t="s">
        <v>52</v>
      </c>
      <c r="B58" s="10"/>
      <c r="C58" s="10"/>
      <c r="D58" s="27">
        <f t="shared" si="9"/>
        <v>0</v>
      </c>
      <c r="E58" s="11"/>
      <c r="G58" s="1"/>
      <c r="H58" s="1"/>
      <c r="I58" s="1"/>
    </row>
    <row r="59" spans="1:11" x14ac:dyDescent="0.3">
      <c r="A59" s="9" t="s">
        <v>53</v>
      </c>
      <c r="B59" s="10"/>
      <c r="C59" s="10"/>
      <c r="D59" s="27">
        <f t="shared" si="9"/>
        <v>0</v>
      </c>
      <c r="E59" s="11"/>
      <c r="G59" s="1"/>
      <c r="H59" s="1"/>
      <c r="I59" s="1"/>
    </row>
    <row r="60" spans="1:11" x14ac:dyDescent="0.3">
      <c r="A60" s="9" t="s">
        <v>54</v>
      </c>
      <c r="B60" s="10"/>
      <c r="C60" s="10"/>
      <c r="D60" s="26">
        <f t="shared" si="8"/>
        <v>0</v>
      </c>
      <c r="E60" s="11"/>
      <c r="G60" s="1"/>
      <c r="H60" s="1"/>
      <c r="I60" s="1"/>
    </row>
    <row r="61" spans="1:11" x14ac:dyDescent="0.3">
      <c r="A61" s="9" t="s">
        <v>55</v>
      </c>
      <c r="B61" s="10"/>
      <c r="C61" s="10"/>
      <c r="D61" s="26">
        <f t="shared" si="8"/>
        <v>0</v>
      </c>
      <c r="E61" s="11"/>
      <c r="G61" s="1"/>
      <c r="H61" s="1"/>
      <c r="I61" s="1"/>
    </row>
    <row r="62" spans="1:11" x14ac:dyDescent="0.3">
      <c r="A62" s="9" t="s">
        <v>56</v>
      </c>
      <c r="B62" s="10"/>
      <c r="C62" s="10"/>
      <c r="D62" s="26">
        <f t="shared" si="8"/>
        <v>0</v>
      </c>
      <c r="E62" s="11"/>
      <c r="G62" s="1"/>
      <c r="H62" s="1"/>
      <c r="I62" s="1"/>
    </row>
    <row r="63" spans="1:11" x14ac:dyDescent="0.3">
      <c r="A63" s="9" t="s">
        <v>17</v>
      </c>
      <c r="B63" s="10"/>
      <c r="C63" s="10"/>
      <c r="D63" s="26">
        <f t="shared" si="8"/>
        <v>0</v>
      </c>
      <c r="E63" s="11"/>
    </row>
    <row r="64" spans="1:11" x14ac:dyDescent="0.3">
      <c r="A64" s="9" t="s">
        <v>17</v>
      </c>
      <c r="B64" s="18"/>
      <c r="C64" s="18"/>
      <c r="D64" s="26">
        <f t="shared" si="8"/>
        <v>0</v>
      </c>
      <c r="E64" s="11"/>
    </row>
    <row r="65" spans="1:9" x14ac:dyDescent="0.3">
      <c r="A65" s="15" t="str">
        <f>"ΣΥΝΟΛΙΚΑ ΕΞΟΔΑ " &amp; Table21[[#Headers],[ΠΑΙΔΙΑ]]</f>
        <v>ΣΥΝΟΛΙΚΑ ΕΞΟΔΑ ΠΑΙΔΙΑ</v>
      </c>
      <c r="B65" s="16">
        <f>SUBTOTAL(9,Table21[Προϋπολογισμός])</f>
        <v>0</v>
      </c>
      <c r="C65" s="16">
        <f>SUBTOTAL(9,Table21[Πραγματικός])</f>
        <v>0</v>
      </c>
      <c r="D65" s="17">
        <f>SUBTOTAL(9,Table21[Διαφορά])</f>
        <v>0</v>
      </c>
      <c r="E65" s="11"/>
      <c r="F65" s="1"/>
      <c r="G65" s="1"/>
      <c r="H65" s="1"/>
      <c r="I65" s="1"/>
    </row>
    <row r="66" spans="1:9" x14ac:dyDescent="0.3">
      <c r="A66" s="11"/>
      <c r="B66" s="19"/>
      <c r="C66" s="19"/>
      <c r="D66" s="19"/>
      <c r="E66" s="11"/>
      <c r="F66" s="1"/>
      <c r="G66" s="1"/>
      <c r="H66" s="1"/>
      <c r="I66" s="1"/>
    </row>
    <row r="67" spans="1:9" x14ac:dyDescent="0.3">
      <c r="A67" s="5" t="s">
        <v>57</v>
      </c>
      <c r="B67" s="6" t="s">
        <v>19</v>
      </c>
      <c r="C67" s="7" t="s">
        <v>20</v>
      </c>
      <c r="D67" s="7" t="s">
        <v>21</v>
      </c>
      <c r="E67" s="11"/>
      <c r="F67" s="1"/>
      <c r="G67" s="1"/>
      <c r="H67" s="1"/>
      <c r="I67" s="1"/>
    </row>
    <row r="68" spans="1:9" x14ac:dyDescent="0.3">
      <c r="A68" s="9" t="s">
        <v>58</v>
      </c>
      <c r="B68" s="10"/>
      <c r="C68" s="10"/>
      <c r="D68" s="26">
        <f t="shared" ref="D68:D72" si="10">IF(OR(ISBLANK(B68),ISBLANK(C68)),0,B68-C68)</f>
        <v>0</v>
      </c>
      <c r="E68" s="11"/>
      <c r="F68" s="1"/>
      <c r="G68" s="1"/>
      <c r="H68" s="1"/>
      <c r="I68" s="1"/>
    </row>
    <row r="69" spans="1:9" x14ac:dyDescent="0.3">
      <c r="A69" s="9" t="s">
        <v>59</v>
      </c>
      <c r="B69" s="10"/>
      <c r="C69" s="10"/>
      <c r="D69" s="26">
        <f t="shared" si="10"/>
        <v>0</v>
      </c>
      <c r="E69" s="11"/>
      <c r="F69" s="1"/>
      <c r="G69" s="1"/>
      <c r="H69" s="1"/>
      <c r="I69" s="1"/>
    </row>
    <row r="70" spans="1:9" x14ac:dyDescent="0.3">
      <c r="A70" s="9" t="s">
        <v>60</v>
      </c>
      <c r="B70" s="10"/>
      <c r="C70" s="10"/>
      <c r="D70" s="26">
        <f t="shared" si="10"/>
        <v>0</v>
      </c>
      <c r="E70" s="11"/>
      <c r="F70" s="1"/>
      <c r="G70" s="1"/>
      <c r="H70" s="1"/>
      <c r="I70" s="1"/>
    </row>
    <row r="71" spans="1:9" x14ac:dyDescent="0.3">
      <c r="A71" s="9" t="s">
        <v>61</v>
      </c>
      <c r="B71" s="10"/>
      <c r="C71" s="10"/>
      <c r="D71" s="26">
        <f t="shared" si="10"/>
        <v>0</v>
      </c>
      <c r="E71" s="11"/>
      <c r="F71" s="1"/>
      <c r="G71" s="1"/>
      <c r="H71" s="1"/>
      <c r="I71" s="1"/>
    </row>
    <row r="72" spans="1:9" x14ac:dyDescent="0.3">
      <c r="A72" s="9" t="s">
        <v>17</v>
      </c>
      <c r="B72" s="18"/>
      <c r="C72" s="18"/>
      <c r="D72" s="26">
        <f t="shared" si="10"/>
        <v>0</v>
      </c>
      <c r="E72" s="11"/>
      <c r="F72" s="1"/>
      <c r="G72" s="1"/>
      <c r="H72" s="1"/>
      <c r="I72" s="1"/>
    </row>
    <row r="73" spans="1:9" x14ac:dyDescent="0.3">
      <c r="A73" s="15" t="str">
        <f>"ΣΥΝΟΛΙΚΑ ΕΞΟΔΑ " &amp; Table15[[#Headers],[ΥΓΕΙΑ]]</f>
        <v>ΣΥΝΟΛΙΚΑ ΕΞΟΔΑ ΥΓΕΙΑ</v>
      </c>
      <c r="B73" s="16">
        <f>SUBTOTAL(9,Table15[Προϋπολογισμός])</f>
        <v>0</v>
      </c>
      <c r="C73" s="16">
        <f>SUBTOTAL(9,Table15[Πραγματικός])</f>
        <v>0</v>
      </c>
      <c r="D73" s="17">
        <f>SUBTOTAL(9,Table15[Διαφορά])</f>
        <v>0</v>
      </c>
      <c r="E73" s="21"/>
      <c r="F73" s="1"/>
      <c r="G73" s="1"/>
      <c r="H73" s="1"/>
      <c r="I73" s="1"/>
    </row>
    <row r="74" spans="1:9" x14ac:dyDescent="0.3">
      <c r="A74" s="1"/>
      <c r="B74" s="1"/>
      <c r="C74" s="1"/>
      <c r="D74" s="1"/>
      <c r="E74" s="22"/>
    </row>
    <row r="75" spans="1:9" x14ac:dyDescent="0.3">
      <c r="A75" s="5" t="s">
        <v>62</v>
      </c>
      <c r="B75" s="6" t="s">
        <v>19</v>
      </c>
      <c r="C75" s="7" t="s">
        <v>20</v>
      </c>
      <c r="D75" s="7" t="s">
        <v>21</v>
      </c>
      <c r="E75" s="22"/>
    </row>
    <row r="76" spans="1:9" x14ac:dyDescent="0.3">
      <c r="A76" s="9" t="s">
        <v>63</v>
      </c>
      <c r="B76" s="10"/>
      <c r="C76" s="10"/>
      <c r="D76" s="26">
        <f t="shared" ref="D76:D79" si="11">IF(OR(ISBLANK(B76),ISBLANK(C76)),0,B76-C76)</f>
        <v>0</v>
      </c>
      <c r="E76" s="22"/>
      <c r="F76" s="24"/>
    </row>
    <row r="77" spans="1:9" x14ac:dyDescent="0.3">
      <c r="A77" s="9" t="s">
        <v>47</v>
      </c>
      <c r="B77" s="10"/>
      <c r="C77" s="10"/>
      <c r="D77" s="26">
        <f t="shared" si="11"/>
        <v>0</v>
      </c>
      <c r="E77" s="22"/>
      <c r="F77" s="24"/>
    </row>
    <row r="78" spans="1:9" x14ac:dyDescent="0.3">
      <c r="A78" s="9" t="s">
        <v>64</v>
      </c>
      <c r="B78" s="10"/>
      <c r="C78" s="10"/>
      <c r="D78" s="26">
        <f t="shared" si="11"/>
        <v>0</v>
      </c>
      <c r="E78" s="11"/>
      <c r="F78" s="24"/>
    </row>
    <row r="79" spans="1:9" x14ac:dyDescent="0.3">
      <c r="A79" s="9" t="s">
        <v>17</v>
      </c>
      <c r="B79" s="18"/>
      <c r="C79" s="18"/>
      <c r="D79" s="26">
        <f t="shared" si="11"/>
        <v>0</v>
      </c>
      <c r="E79" s="21"/>
      <c r="F79" s="24"/>
    </row>
    <row r="80" spans="1:9" x14ac:dyDescent="0.3">
      <c r="A80" s="15" t="str">
        <f>"ΣΥΝΟΛΙΚΑ ΕΞΟΔΑ " &amp; Table11[[#Headers],[ΚΑΤΟΙΚΙΔΙΑ]]</f>
        <v>ΣΥΝΟΛΙΚΑ ΕΞΟΔΑ ΚΑΤΟΙΚΙΔΙΑ</v>
      </c>
      <c r="B80" s="16">
        <f>SUBTOTAL(9,Table11[Προϋπολογισμός])</f>
        <v>0</v>
      </c>
      <c r="C80" s="16">
        <f>SUBTOTAL(9,Table11[Πραγματικός])</f>
        <v>0</v>
      </c>
      <c r="D80" s="17">
        <f>SUBTOTAL(9,Table11[Διαφορά])</f>
        <v>0</v>
      </c>
      <c r="E80" s="22"/>
      <c r="F80" s="24"/>
    </row>
    <row r="81" spans="1:6" x14ac:dyDescent="0.3">
      <c r="A81" s="1"/>
      <c r="B81" s="1"/>
      <c r="C81" s="1"/>
      <c r="D81" s="1"/>
      <c r="E81" s="22"/>
      <c r="F81" s="24"/>
    </row>
    <row r="82" spans="1:6" x14ac:dyDescent="0.3">
      <c r="A82" s="5" t="s">
        <v>65</v>
      </c>
      <c r="B82" s="6" t="s">
        <v>19</v>
      </c>
      <c r="C82" s="7" t="s">
        <v>20</v>
      </c>
      <c r="D82" s="7" t="s">
        <v>21</v>
      </c>
      <c r="E82" s="22"/>
      <c r="F82" s="24"/>
    </row>
    <row r="83" spans="1:6" x14ac:dyDescent="0.3">
      <c r="A83" s="9" t="s">
        <v>66</v>
      </c>
      <c r="B83" s="10"/>
      <c r="C83" s="10"/>
      <c r="D83" s="26">
        <f t="shared" ref="D83:D85" si="12">IF(OR(ISBLANK(B83),ISBLANK(C83)),0,B83-C83)</f>
        <v>0</v>
      </c>
      <c r="E83" s="22"/>
      <c r="F83" s="24"/>
    </row>
    <row r="84" spans="1:6" x14ac:dyDescent="0.3">
      <c r="A84" s="9" t="s">
        <v>67</v>
      </c>
      <c r="B84" s="10"/>
      <c r="C84" s="10"/>
      <c r="D84" s="26">
        <f t="shared" si="12"/>
        <v>0</v>
      </c>
      <c r="E84" s="22"/>
      <c r="F84" s="24"/>
    </row>
    <row r="85" spans="1:6" x14ac:dyDescent="0.3">
      <c r="A85" s="9" t="s">
        <v>17</v>
      </c>
      <c r="B85" s="18"/>
      <c r="C85" s="18"/>
      <c r="D85" s="26">
        <f t="shared" si="12"/>
        <v>0</v>
      </c>
      <c r="E85" s="22"/>
      <c r="F85" s="24"/>
    </row>
    <row r="86" spans="1:6" x14ac:dyDescent="0.3">
      <c r="A86" s="15" t="str">
        <f>"ΣΥΝΟΛΙΚΑ ΕΞΟΔΑ " &amp; Table17[[#Headers],[ΕΚΠΑΙΔΕΥΣΗ]]</f>
        <v>ΣΥΝΟΛΙΚΑ ΕΞΟΔΑ ΕΚΠΑΙΔΕΥΣΗ</v>
      </c>
      <c r="B86" s="16">
        <f>SUBTOTAL(9,Table17[Προϋπολογισμός])</f>
        <v>0</v>
      </c>
      <c r="C86" s="16">
        <f>SUBTOTAL(9,Table17[Πραγματικός])</f>
        <v>0</v>
      </c>
      <c r="D86" s="17">
        <f>SUBTOTAL(9,Table17[Διαφορά])</f>
        <v>0</v>
      </c>
      <c r="E86" s="22"/>
      <c r="F86" s="24"/>
    </row>
    <row r="87" spans="1:6" x14ac:dyDescent="0.3">
      <c r="A87" s="1"/>
      <c r="B87" s="1"/>
      <c r="C87" s="1"/>
      <c r="D87" s="1"/>
      <c r="E87" s="22"/>
      <c r="F87" s="24"/>
    </row>
    <row r="88" spans="1:6" x14ac:dyDescent="0.3">
      <c r="A88" s="5" t="s">
        <v>68</v>
      </c>
      <c r="B88" s="6" t="s">
        <v>19</v>
      </c>
      <c r="C88" s="7" t="s">
        <v>20</v>
      </c>
      <c r="D88" s="7" t="s">
        <v>21</v>
      </c>
      <c r="E88" s="22"/>
    </row>
    <row r="89" spans="1:6" x14ac:dyDescent="0.3">
      <c r="A89" s="9" t="s">
        <v>69</v>
      </c>
      <c r="B89" s="10"/>
      <c r="C89" s="10"/>
      <c r="D89" s="26">
        <f t="shared" ref="D89:D95" si="13">IF(OR(ISBLANK(B89),ISBLANK(C89)),0,B89-C89)</f>
        <v>0</v>
      </c>
      <c r="E89" s="20" t="s">
        <v>0</v>
      </c>
    </row>
    <row r="90" spans="1:6" x14ac:dyDescent="0.3">
      <c r="A90" s="9" t="s">
        <v>70</v>
      </c>
      <c r="B90" s="10"/>
      <c r="C90" s="10"/>
      <c r="D90" s="26">
        <f t="shared" si="13"/>
        <v>0</v>
      </c>
      <c r="E90" s="22"/>
      <c r="F90" s="24"/>
    </row>
    <row r="91" spans="1:6" x14ac:dyDescent="0.3">
      <c r="A91" s="9" t="s">
        <v>71</v>
      </c>
      <c r="B91" s="10"/>
      <c r="C91" s="10"/>
      <c r="D91" s="26">
        <f t="shared" si="13"/>
        <v>0</v>
      </c>
      <c r="E91" s="22"/>
      <c r="F91" s="24"/>
    </row>
    <row r="92" spans="1:6" x14ac:dyDescent="0.3">
      <c r="A92" s="9" t="s">
        <v>72</v>
      </c>
      <c r="B92" s="10"/>
      <c r="C92" s="10"/>
      <c r="D92" s="27">
        <f t="shared" si="13"/>
        <v>0</v>
      </c>
      <c r="E92" s="22"/>
      <c r="F92" s="24"/>
    </row>
    <row r="93" spans="1:6" x14ac:dyDescent="0.3">
      <c r="A93" s="9" t="s">
        <v>73</v>
      </c>
      <c r="B93" s="10"/>
      <c r="C93" s="10"/>
      <c r="D93" s="26">
        <f t="shared" si="13"/>
        <v>0</v>
      </c>
      <c r="E93" s="22"/>
      <c r="F93" s="24"/>
    </row>
    <row r="94" spans="1:6" x14ac:dyDescent="0.3">
      <c r="A94" s="9" t="s">
        <v>74</v>
      </c>
      <c r="B94" s="10"/>
      <c r="C94" s="10"/>
      <c r="D94" s="26">
        <f t="shared" si="13"/>
        <v>0</v>
      </c>
      <c r="E94" s="22"/>
      <c r="F94" s="24"/>
    </row>
    <row r="95" spans="1:6" x14ac:dyDescent="0.3">
      <c r="A95" s="9" t="s">
        <v>17</v>
      </c>
      <c r="B95" s="18"/>
      <c r="C95" s="18"/>
      <c r="D95" s="26">
        <f t="shared" si="13"/>
        <v>0</v>
      </c>
      <c r="E95" s="11"/>
      <c r="F95" s="24"/>
    </row>
    <row r="96" spans="1:6" x14ac:dyDescent="0.3">
      <c r="A96" s="15" t="str">
        <f>"ΣΥΝΟΛΙΚΑ ΕΞΟΔΑ " &amp; Table19[[#Headers],[ΜΕΤΑΦΟΡΕΣ]]</f>
        <v>ΣΥΝΟΛΙΚΑ ΕΞΟΔΑ ΜΕΤΑΦΟΡΕΣ</v>
      </c>
      <c r="B96" s="16">
        <f>SUBTOTAL(9,Table19[Προϋπολογισμός])</f>
        <v>0</v>
      </c>
      <c r="C96" s="16">
        <f>SUBTOTAL(9,Table19[Πραγματικός])</f>
        <v>0</v>
      </c>
      <c r="D96" s="17">
        <f>SUBTOTAL(9,Table19[Διαφορά])</f>
        <v>0</v>
      </c>
      <c r="E96" s="21"/>
      <c r="F96" s="24"/>
    </row>
    <row r="97" spans="1:9" x14ac:dyDescent="0.3">
      <c r="A97" s="20" t="s">
        <v>0</v>
      </c>
      <c r="B97" s="19"/>
      <c r="C97" s="19"/>
      <c r="D97" s="19"/>
      <c r="E97" s="24"/>
      <c r="F97" s="24"/>
    </row>
    <row r="98" spans="1:9" x14ac:dyDescent="0.3">
      <c r="A98" s="5" t="s">
        <v>75</v>
      </c>
      <c r="B98" s="6" t="s">
        <v>19</v>
      </c>
      <c r="C98" s="7" t="s">
        <v>20</v>
      </c>
      <c r="D98" s="7" t="s">
        <v>21</v>
      </c>
      <c r="E98" s="24"/>
      <c r="F98" s="1"/>
      <c r="G98" s="1"/>
      <c r="H98" s="1"/>
      <c r="I98" s="1"/>
    </row>
    <row r="99" spans="1:9" x14ac:dyDescent="0.3">
      <c r="A99" s="9" t="s">
        <v>76</v>
      </c>
      <c r="B99" s="10"/>
      <c r="C99" s="10"/>
      <c r="D99" s="26">
        <f>IF(OR(ISBLANK(B99),ISBLANK(C99)),0,B99-C99)</f>
        <v>0</v>
      </c>
      <c r="E99" s="24"/>
      <c r="F99" s="1"/>
      <c r="G99" s="1"/>
      <c r="H99" s="1"/>
      <c r="I99" s="1"/>
    </row>
    <row r="100" spans="1:9" x14ac:dyDescent="0.3">
      <c r="A100" s="9" t="s">
        <v>77</v>
      </c>
      <c r="B100" s="10"/>
      <c r="C100" s="10"/>
      <c r="D100" s="26">
        <f>IF(OR(ISBLANK(B100),ISBLANK(C100)),0,B100-C100)</f>
        <v>0</v>
      </c>
      <c r="E100" s="24"/>
      <c r="F100" s="1"/>
      <c r="G100" s="1"/>
      <c r="H100" s="1"/>
      <c r="I100" s="1"/>
    </row>
    <row r="101" spans="1:9" x14ac:dyDescent="0.3">
      <c r="A101" s="9" t="s">
        <v>78</v>
      </c>
      <c r="B101" s="10"/>
      <c r="C101" s="10"/>
      <c r="D101" s="26">
        <f>IF(OR(ISBLANK(B101),ISBLANK(C101)),0,B101-C101)</f>
        <v>0</v>
      </c>
      <c r="E101" s="24"/>
      <c r="F101" s="1"/>
      <c r="G101" s="1"/>
      <c r="H101" s="1"/>
      <c r="I101" s="1"/>
    </row>
    <row r="102" spans="1:9" x14ac:dyDescent="0.3">
      <c r="A102" s="9" t="s">
        <v>79</v>
      </c>
      <c r="B102" s="10"/>
      <c r="C102" s="10"/>
      <c r="D102" s="26">
        <f>IF(OR(ISBLANK(B102),ISBLANK(C102)),0,B102-C102)</f>
        <v>0</v>
      </c>
      <c r="E102" s="24"/>
      <c r="F102" s="1"/>
      <c r="G102" s="1"/>
      <c r="H102" s="1"/>
      <c r="I102" s="1"/>
    </row>
    <row r="103" spans="1:9" x14ac:dyDescent="0.3">
      <c r="A103" s="9" t="s">
        <v>17</v>
      </c>
      <c r="B103" s="18"/>
      <c r="C103" s="18"/>
      <c r="D103" s="26">
        <f>IF(OR(ISBLANK(B103),ISBLANK(C103)),0,B103-C103)</f>
        <v>0</v>
      </c>
      <c r="E103" s="24"/>
      <c r="F103" s="11"/>
      <c r="G103" s="19"/>
      <c r="H103" s="19"/>
      <c r="I103" s="19"/>
    </row>
    <row r="104" spans="1:9" x14ac:dyDescent="0.3">
      <c r="A104" s="15" t="str">
        <f>"ΣΥΝΟΛΙΚΑ ΕΞΟΔΑ " &amp; Table16[[#Headers],[ΑΣΦΑΛΙΣΗ]]</f>
        <v>ΣΥΝΟΛΙΚΑ ΕΞΟΔΑ ΑΣΦΑΛΙΣΗ</v>
      </c>
      <c r="B104" s="16">
        <f>SUBTOTAL(9,Table16[Προϋπολογισμός])</f>
        <v>0</v>
      </c>
      <c r="C104" s="16">
        <f>SUBTOTAL(9,Table16[Πραγματικός])</f>
        <v>0</v>
      </c>
      <c r="D104" s="17">
        <f>SUBTOTAL(9,Table16[Διαφορά])</f>
        <v>0</v>
      </c>
      <c r="E104" s="24"/>
      <c r="F104" s="1"/>
      <c r="G104" s="1"/>
      <c r="H104" s="1"/>
      <c r="I104" s="1"/>
    </row>
    <row r="105" spans="1:9" x14ac:dyDescent="0.3">
      <c r="A105" s="1"/>
      <c r="B105" s="1"/>
      <c r="C105" s="1"/>
      <c r="D105" s="1"/>
      <c r="E105" s="24"/>
      <c r="F105" s="1"/>
      <c r="G105" s="1"/>
      <c r="H105" s="1"/>
      <c r="I105" s="1"/>
    </row>
    <row r="106" spans="1:9" x14ac:dyDescent="0.3">
      <c r="A106" s="5" t="s">
        <v>80</v>
      </c>
      <c r="B106" s="6" t="s">
        <v>19</v>
      </c>
      <c r="C106" s="7" t="s">
        <v>20</v>
      </c>
      <c r="D106" s="7" t="s">
        <v>21</v>
      </c>
      <c r="E106" s="24"/>
      <c r="F106" s="1"/>
      <c r="G106" s="1"/>
      <c r="H106" s="1"/>
      <c r="I106" s="1"/>
    </row>
    <row r="107" spans="1:9" x14ac:dyDescent="0.3">
      <c r="A107" s="9" t="s">
        <v>81</v>
      </c>
      <c r="B107" s="10"/>
      <c r="C107" s="10"/>
      <c r="D107" s="26">
        <f t="shared" ref="D107:D114" si="14">IF(OR(ISBLANK(B107),ISBLANK(C107)),0,B107-C107)</f>
        <v>0</v>
      </c>
      <c r="F107" s="1"/>
      <c r="G107" s="1"/>
      <c r="H107" s="1"/>
      <c r="I107" s="1"/>
    </row>
    <row r="108" spans="1:9" x14ac:dyDescent="0.3">
      <c r="A108" s="9" t="s">
        <v>82</v>
      </c>
      <c r="B108" s="10"/>
      <c r="C108" s="10"/>
      <c r="D108" s="26">
        <f t="shared" si="14"/>
        <v>0</v>
      </c>
      <c r="F108" s="1"/>
      <c r="G108" s="1"/>
      <c r="H108" s="1"/>
      <c r="I108" s="1"/>
    </row>
    <row r="109" spans="1:9" x14ac:dyDescent="0.3">
      <c r="A109" s="9" t="s">
        <v>83</v>
      </c>
      <c r="B109" s="10"/>
      <c r="C109" s="10"/>
      <c r="D109" s="26">
        <f t="shared" si="14"/>
        <v>0</v>
      </c>
      <c r="F109" s="1"/>
      <c r="G109" s="1"/>
      <c r="H109" s="1"/>
      <c r="I109" s="1"/>
    </row>
    <row r="110" spans="1:9" x14ac:dyDescent="0.3">
      <c r="A110" s="28" t="s">
        <v>84</v>
      </c>
      <c r="B110" s="10"/>
      <c r="C110" s="10"/>
      <c r="D110" s="26">
        <f t="shared" si="14"/>
        <v>0</v>
      </c>
    </row>
    <row r="111" spans="1:9" x14ac:dyDescent="0.3">
      <c r="A111" s="28" t="s">
        <v>85</v>
      </c>
      <c r="B111" s="10"/>
      <c r="C111" s="10"/>
      <c r="D111" s="26">
        <f t="shared" si="14"/>
        <v>0</v>
      </c>
      <c r="F111" s="1"/>
      <c r="G111" s="1"/>
      <c r="H111" s="1"/>
      <c r="I111" s="1"/>
    </row>
    <row r="112" spans="1:9" x14ac:dyDescent="0.3">
      <c r="A112" s="28" t="s">
        <v>86</v>
      </c>
      <c r="B112" s="10"/>
      <c r="C112" s="10"/>
      <c r="D112" s="26">
        <f t="shared" si="14"/>
        <v>0</v>
      </c>
      <c r="F112" s="1"/>
      <c r="G112" s="1"/>
      <c r="H112" s="1"/>
      <c r="I112" s="1"/>
    </row>
    <row r="113" spans="1:9" x14ac:dyDescent="0.3">
      <c r="A113" s="28" t="s">
        <v>87</v>
      </c>
      <c r="B113" s="10"/>
      <c r="C113" s="10"/>
      <c r="D113" s="26">
        <f t="shared" si="14"/>
        <v>0</v>
      </c>
      <c r="F113" s="1"/>
      <c r="G113" s="1"/>
      <c r="H113" s="1"/>
      <c r="I113" s="1"/>
    </row>
    <row r="114" spans="1:9" x14ac:dyDescent="0.3">
      <c r="A114" s="28" t="s">
        <v>17</v>
      </c>
      <c r="B114" s="14"/>
      <c r="C114" s="14"/>
      <c r="D114" s="26">
        <f t="shared" si="14"/>
        <v>0</v>
      </c>
      <c r="F114" s="1"/>
      <c r="G114" s="1"/>
      <c r="H114" s="1"/>
      <c r="I114" s="1"/>
    </row>
    <row r="115" spans="1:9" x14ac:dyDescent="0.3">
      <c r="A115" s="15" t="str">
        <f>"ΣΥΝΟΛΙΚΑ ΕΞΟΔΑ " &amp; Table7[[#Headers],[ΥΠΟΧΡΕΩΣΕΙΣ]]</f>
        <v>ΣΥΝΟΛΙΚΑ ΕΞΟΔΑ ΥΠΟΧΡΕΩΣΕΙΣ</v>
      </c>
      <c r="B115" s="16">
        <f>SUBTOTAL(9,Table7[Προϋπολογισμός])</f>
        <v>0</v>
      </c>
      <c r="C115" s="16">
        <f>SUBTOTAL(9,Table7[Πραγματικός])</f>
        <v>0</v>
      </c>
      <c r="D115" s="17">
        <f>SUBTOTAL(9,Table7[Διαφορά])</f>
        <v>0</v>
      </c>
      <c r="F115" s="1"/>
      <c r="G115" s="1"/>
      <c r="H115" s="1"/>
      <c r="I115" s="1"/>
    </row>
    <row r="116" spans="1:9" x14ac:dyDescent="0.3">
      <c r="A116" s="1"/>
      <c r="B116" s="1"/>
      <c r="C116" s="1"/>
      <c r="D116" s="1"/>
      <c r="F116" s="1"/>
      <c r="G116" s="1"/>
      <c r="H116" s="1"/>
      <c r="I116" s="1"/>
    </row>
    <row r="117" spans="1:9" x14ac:dyDescent="0.3">
      <c r="A117" s="5" t="s">
        <v>88</v>
      </c>
      <c r="B117" s="6" t="s">
        <v>19</v>
      </c>
      <c r="C117" s="7" t="s">
        <v>20</v>
      </c>
      <c r="D117" s="7" t="s">
        <v>21</v>
      </c>
      <c r="F117" s="1"/>
      <c r="G117" s="1"/>
      <c r="H117" s="1"/>
      <c r="I117" s="1"/>
    </row>
    <row r="118" spans="1:9" x14ac:dyDescent="0.3">
      <c r="A118" s="9" t="s">
        <v>89</v>
      </c>
      <c r="B118" s="10"/>
      <c r="C118" s="10"/>
      <c r="D118" s="26">
        <f t="shared" ref="D118:D123" si="15">IF(OR(ISBLANK(B118),ISBLANK(C118)),0,B118-C118)</f>
        <v>0</v>
      </c>
      <c r="F118" s="1"/>
      <c r="G118" s="1"/>
      <c r="H118" s="1"/>
      <c r="I118" s="1"/>
    </row>
    <row r="119" spans="1:9" x14ac:dyDescent="0.3">
      <c r="A119" s="9" t="s">
        <v>90</v>
      </c>
      <c r="B119" s="10"/>
      <c r="C119" s="10"/>
      <c r="D119" s="26">
        <f t="shared" si="15"/>
        <v>0</v>
      </c>
    </row>
    <row r="120" spans="1:9" x14ac:dyDescent="0.3">
      <c r="A120" s="9" t="s">
        <v>91</v>
      </c>
      <c r="B120" s="10"/>
      <c r="C120" s="10"/>
      <c r="D120" s="26">
        <f t="shared" si="15"/>
        <v>0</v>
      </c>
    </row>
    <row r="121" spans="1:9" x14ac:dyDescent="0.3">
      <c r="A121" s="28" t="s">
        <v>92</v>
      </c>
      <c r="B121" s="10"/>
      <c r="C121" s="10"/>
      <c r="D121" s="26">
        <f t="shared" si="15"/>
        <v>0</v>
      </c>
    </row>
    <row r="122" spans="1:9" x14ac:dyDescent="0.3">
      <c r="A122" s="9" t="s">
        <v>93</v>
      </c>
      <c r="B122" s="10"/>
      <c r="C122" s="10"/>
      <c r="D122" s="26">
        <f t="shared" si="15"/>
        <v>0</v>
      </c>
    </row>
    <row r="123" spans="1:9" x14ac:dyDescent="0.3">
      <c r="A123" s="9" t="s">
        <v>17</v>
      </c>
      <c r="B123" s="18"/>
      <c r="C123" s="18"/>
      <c r="D123" s="26">
        <f t="shared" si="15"/>
        <v>0</v>
      </c>
    </row>
    <row r="124" spans="1:9" x14ac:dyDescent="0.3">
      <c r="A124" s="15" t="str">
        <f>"ΣΥΝΟΛΙΚΑ ΕΞΟΔΑ " &amp; Table6[[#Headers],[ΑΠΟΤΑΜΙΕΥΣΗ &amp; ΕΠΕΝΔΥΣΕΙΣ]]</f>
        <v>ΣΥΝΟΛΙΚΑ ΕΞΟΔΑ ΑΠΟΤΑΜΙΕΥΣΗ &amp; ΕΠΕΝΔΥΣΕΙΣ</v>
      </c>
      <c r="B124" s="16">
        <f>SUBTOTAL(9,Table6[Προϋπολογισμός])</f>
        <v>0</v>
      </c>
      <c r="C124" s="16">
        <f>SUBTOTAL(9,Table6[Πραγματικός])</f>
        <v>0</v>
      </c>
      <c r="D124" s="17">
        <f>SUBTOTAL(9,Table6[Διαφορά])</f>
        <v>0</v>
      </c>
    </row>
    <row r="125" spans="1:9" x14ac:dyDescent="0.3">
      <c r="A125" s="1"/>
      <c r="B125" s="1"/>
      <c r="C125" s="1"/>
      <c r="D125" s="1"/>
    </row>
    <row r="126" spans="1:9" x14ac:dyDescent="0.3">
      <c r="A126" s="5" t="s">
        <v>94</v>
      </c>
      <c r="B126" s="6" t="s">
        <v>19</v>
      </c>
      <c r="C126" s="7" t="s">
        <v>20</v>
      </c>
      <c r="D126" s="7" t="s">
        <v>21</v>
      </c>
    </row>
    <row r="127" spans="1:9" x14ac:dyDescent="0.3">
      <c r="A127" s="9" t="s">
        <v>95</v>
      </c>
      <c r="B127" s="10"/>
      <c r="C127" s="10"/>
      <c r="D127" s="26">
        <f t="shared" ref="D127:D137" si="16">IF(OR(ISBLANK(B127),ISBLANK(C127)),0,B127-C127)</f>
        <v>0</v>
      </c>
    </row>
    <row r="128" spans="1:9" x14ac:dyDescent="0.3">
      <c r="A128" s="9" t="s">
        <v>96</v>
      </c>
      <c r="B128" s="10"/>
      <c r="C128" s="10"/>
      <c r="D128" s="26">
        <f t="shared" si="16"/>
        <v>0</v>
      </c>
    </row>
    <row r="129" spans="1:6" x14ac:dyDescent="0.3">
      <c r="A129" s="9" t="s">
        <v>97</v>
      </c>
      <c r="B129" s="10"/>
      <c r="C129" s="10"/>
      <c r="D129" s="26">
        <f t="shared" si="16"/>
        <v>0</v>
      </c>
    </row>
    <row r="130" spans="1:6" x14ac:dyDescent="0.3">
      <c r="A130" s="9" t="s">
        <v>98</v>
      </c>
      <c r="B130" s="10"/>
      <c r="C130" s="10"/>
      <c r="D130" s="26">
        <f t="shared" si="16"/>
        <v>0</v>
      </c>
    </row>
    <row r="131" spans="1:6" x14ac:dyDescent="0.3">
      <c r="A131" s="9" t="s">
        <v>99</v>
      </c>
      <c r="B131" s="10"/>
      <c r="C131" s="10"/>
      <c r="D131" s="26">
        <f t="shared" si="16"/>
        <v>0</v>
      </c>
      <c r="F131" s="24"/>
    </row>
    <row r="132" spans="1:6" x14ac:dyDescent="0.3">
      <c r="A132" s="9" t="s">
        <v>100</v>
      </c>
      <c r="B132" s="10"/>
      <c r="C132" s="10"/>
      <c r="D132" s="26">
        <f t="shared" si="16"/>
        <v>0</v>
      </c>
      <c r="F132" s="24"/>
    </row>
    <row r="133" spans="1:6" x14ac:dyDescent="0.3">
      <c r="A133" s="9" t="s">
        <v>101</v>
      </c>
      <c r="B133" s="10"/>
      <c r="C133" s="10"/>
      <c r="D133" s="26">
        <f t="shared" si="16"/>
        <v>0</v>
      </c>
      <c r="F133" s="24"/>
    </row>
    <row r="134" spans="1:6" x14ac:dyDescent="0.3">
      <c r="A134" s="9" t="s">
        <v>102</v>
      </c>
      <c r="B134" s="10"/>
      <c r="C134" s="10"/>
      <c r="D134" s="26">
        <f t="shared" si="16"/>
        <v>0</v>
      </c>
      <c r="F134" s="24"/>
    </row>
    <row r="135" spans="1:6" x14ac:dyDescent="0.3">
      <c r="A135" s="9" t="s">
        <v>103</v>
      </c>
      <c r="B135" s="10"/>
      <c r="C135" s="10"/>
      <c r="D135" s="26">
        <f t="shared" si="16"/>
        <v>0</v>
      </c>
      <c r="F135" s="24"/>
    </row>
    <row r="136" spans="1:6" x14ac:dyDescent="0.3">
      <c r="A136" s="11" t="s">
        <v>104</v>
      </c>
      <c r="B136" s="10"/>
      <c r="C136" s="10"/>
      <c r="D136" s="26">
        <f t="shared" si="16"/>
        <v>0</v>
      </c>
      <c r="F136" s="24"/>
    </row>
    <row r="137" spans="1:6" x14ac:dyDescent="0.3">
      <c r="A137" s="9" t="s">
        <v>17</v>
      </c>
      <c r="B137" s="14"/>
      <c r="C137" s="14"/>
      <c r="D137" s="26">
        <f t="shared" si="16"/>
        <v>0</v>
      </c>
      <c r="E137" s="25"/>
      <c r="F137" s="24"/>
    </row>
    <row r="138" spans="1:6" x14ac:dyDescent="0.3">
      <c r="A138" s="15" t="str">
        <f>"ΣΥΝΟΛΙΚΑ ΕΞΟΔΑ " &amp; Table10[[#Headers],[ΑΝΑΨΥΧΗ]]</f>
        <v>ΣΥΝΟΛΙΚΑ ΕΞΟΔΑ ΑΝΑΨΥΧΗ</v>
      </c>
      <c r="B138" s="16">
        <f>SUBTOTAL(9,Table10[Προϋπολογισμός])</f>
        <v>0</v>
      </c>
      <c r="C138" s="16">
        <f>SUBTOTAL(9,Table10[Πραγματικός])</f>
        <v>0</v>
      </c>
      <c r="D138" s="17">
        <f>SUBTOTAL(9,Table10[Διαφορά])</f>
        <v>0</v>
      </c>
      <c r="E138" s="24"/>
    </row>
    <row r="139" spans="1:6" x14ac:dyDescent="0.3">
      <c r="A139" s="20" t="s">
        <v>1</v>
      </c>
      <c r="B139" s="19"/>
      <c r="C139" s="19"/>
      <c r="D139" s="19"/>
      <c r="E139" s="24"/>
    </row>
    <row r="140" spans="1:6" x14ac:dyDescent="0.3">
      <c r="A140" s="5" t="s">
        <v>105</v>
      </c>
      <c r="B140" s="6" t="s">
        <v>19</v>
      </c>
      <c r="C140" s="7" t="s">
        <v>20</v>
      </c>
      <c r="D140" s="7" t="s">
        <v>21</v>
      </c>
      <c r="E140" s="24"/>
      <c r="F140" s="24"/>
    </row>
    <row r="141" spans="1:6" x14ac:dyDescent="0.3">
      <c r="A141" s="9" t="s">
        <v>106</v>
      </c>
      <c r="B141" s="10"/>
      <c r="C141" s="10"/>
      <c r="D141" s="26">
        <f t="shared" ref="D141:D147" si="17">IF(OR(ISBLANK(B141),ISBLANK(C141)),0,B141-C141)</f>
        <v>0</v>
      </c>
      <c r="E141" s="24"/>
      <c r="F141" s="24"/>
    </row>
    <row r="142" spans="1:6" x14ac:dyDescent="0.3">
      <c r="A142" s="9" t="s">
        <v>107</v>
      </c>
      <c r="B142" s="10"/>
      <c r="C142" s="10"/>
      <c r="D142" s="26">
        <f t="shared" si="17"/>
        <v>0</v>
      </c>
      <c r="E142" s="24"/>
      <c r="F142" s="24"/>
    </row>
    <row r="143" spans="1:6" x14ac:dyDescent="0.3">
      <c r="A143" s="9" t="s">
        <v>63</v>
      </c>
      <c r="B143" s="10"/>
      <c r="C143" s="10"/>
      <c r="D143" s="26">
        <f t="shared" si="17"/>
        <v>0</v>
      </c>
      <c r="E143" s="24"/>
      <c r="F143" s="24"/>
    </row>
    <row r="144" spans="1:6" x14ac:dyDescent="0.3">
      <c r="A144" s="9" t="s">
        <v>108</v>
      </c>
      <c r="B144" s="10"/>
      <c r="C144" s="10"/>
      <c r="D144" s="26">
        <f t="shared" si="17"/>
        <v>0</v>
      </c>
      <c r="E144" s="24"/>
      <c r="F144" s="24"/>
    </row>
    <row r="145" spans="1:9" x14ac:dyDescent="0.3">
      <c r="A145" s="9" t="s">
        <v>109</v>
      </c>
      <c r="B145" s="10"/>
      <c r="C145" s="10"/>
      <c r="D145" s="26">
        <f t="shared" si="17"/>
        <v>0</v>
      </c>
      <c r="F145" s="24"/>
    </row>
    <row r="146" spans="1:9" x14ac:dyDescent="0.3">
      <c r="A146" s="9" t="s">
        <v>110</v>
      </c>
      <c r="B146" s="10"/>
      <c r="C146" s="10"/>
      <c r="D146" s="27">
        <f t="shared" ref="D146" si="18">IF(OR(ISBLANK(B146),ISBLANK(C146)),0,B146-C146)</f>
        <v>0</v>
      </c>
      <c r="E146" s="25"/>
      <c r="F146" s="24"/>
    </row>
    <row r="147" spans="1:9" x14ac:dyDescent="0.3">
      <c r="A147" s="9" t="s">
        <v>17</v>
      </c>
      <c r="B147" s="18"/>
      <c r="C147" s="18"/>
      <c r="D147" s="26">
        <f t="shared" si="17"/>
        <v>0</v>
      </c>
      <c r="E147" s="24"/>
    </row>
    <row r="148" spans="1:9" x14ac:dyDescent="0.3">
      <c r="A148" s="15" t="str">
        <f>"ΣΥΝΟΛΙΚΑ ΕΞΟΔΑ " &amp; Table13[[#Headers],[ΔΙΑΚΟΠΕΣ]]</f>
        <v>ΣΥΝΟΛΙΚΑ ΕΞΟΔΑ ΔΙΑΚΟΠΕΣ</v>
      </c>
      <c r="B148" s="16">
        <f>SUBTOTAL(9,Table13[Προϋπολογισμός])</f>
        <v>0</v>
      </c>
      <c r="C148" s="16">
        <f>SUBTOTAL(9,Table13[Πραγματικός])</f>
        <v>0</v>
      </c>
      <c r="D148" s="17">
        <f>SUBTOTAL(9,Table13[Διαφορά])</f>
        <v>0</v>
      </c>
      <c r="E148" s="24"/>
    </row>
    <row r="149" spans="1:9" x14ac:dyDescent="0.3">
      <c r="A149" s="1"/>
      <c r="B149" s="1"/>
      <c r="C149" s="1"/>
      <c r="D149" s="1"/>
      <c r="E149" s="24"/>
    </row>
    <row r="150" spans="1:9" x14ac:dyDescent="0.3">
      <c r="A150" s="5" t="s">
        <v>111</v>
      </c>
      <c r="B150" s="6" t="s">
        <v>19</v>
      </c>
      <c r="C150" s="7" t="s">
        <v>20</v>
      </c>
      <c r="D150" s="7" t="s">
        <v>21</v>
      </c>
      <c r="E150" s="24"/>
    </row>
    <row r="151" spans="1:9" x14ac:dyDescent="0.3">
      <c r="A151" s="9" t="s">
        <v>112</v>
      </c>
      <c r="B151" s="10"/>
      <c r="C151" s="10"/>
      <c r="D151" s="26">
        <f t="shared" ref="D151:D154" si="19">IF(OR(ISBLANK(B151),ISBLANK(C151)),0,B151-C151)</f>
        <v>0</v>
      </c>
      <c r="E151" s="24"/>
    </row>
    <row r="152" spans="1:9" x14ac:dyDescent="0.3">
      <c r="A152" s="9" t="s">
        <v>113</v>
      </c>
      <c r="B152" s="10"/>
      <c r="C152" s="10"/>
      <c r="D152" s="26">
        <f t="shared" si="19"/>
        <v>0</v>
      </c>
      <c r="E152" s="24"/>
    </row>
    <row r="153" spans="1:9" x14ac:dyDescent="0.3">
      <c r="A153" s="9" t="s">
        <v>114</v>
      </c>
      <c r="B153" s="10"/>
      <c r="C153" s="10"/>
      <c r="D153" s="26">
        <f t="shared" si="19"/>
        <v>0</v>
      </c>
      <c r="E153" s="24"/>
    </row>
    <row r="154" spans="1:9" x14ac:dyDescent="0.3">
      <c r="A154" s="9" t="s">
        <v>17</v>
      </c>
      <c r="B154" s="18"/>
      <c r="C154" s="18"/>
      <c r="D154" s="26">
        <f t="shared" si="19"/>
        <v>0</v>
      </c>
      <c r="G154" s="1"/>
      <c r="H154" s="1"/>
      <c r="I154" s="1"/>
    </row>
    <row r="155" spans="1:9" x14ac:dyDescent="0.3">
      <c r="A155" s="15" t="str">
        <f>"ΣΥΝΟΛΙΚΑ ΕΞΟΔΑ " &amp; Table18[[#Headers],[ΔΩΡΑ &amp; ΔΩΡΕΕΣ]]</f>
        <v>ΣΥΝΟΛΙΚΑ ΕΞΟΔΑ ΔΩΡΑ &amp; ΔΩΡΕΕΣ</v>
      </c>
      <c r="B155" s="16">
        <f>SUBTOTAL(9,Table18[Προϋπολογισμός])</f>
        <v>0</v>
      </c>
      <c r="C155" s="16">
        <f>SUBTOTAL(9,Table18[Πραγματικός])</f>
        <v>0</v>
      </c>
      <c r="D155" s="17">
        <f>SUBTOTAL(9,Table18[Διαφορά])</f>
        <v>0</v>
      </c>
      <c r="G155" s="1"/>
      <c r="H155" s="1"/>
      <c r="I155" s="1"/>
    </row>
    <row r="156" spans="1:9" x14ac:dyDescent="0.3">
      <c r="A156" s="11"/>
      <c r="B156" s="19"/>
      <c r="C156" s="19"/>
      <c r="D156" s="19"/>
      <c r="G156" s="1"/>
      <c r="H156" s="1"/>
      <c r="I156" s="1"/>
    </row>
    <row r="157" spans="1:9" x14ac:dyDescent="0.3">
      <c r="A157" s="5" t="s">
        <v>115</v>
      </c>
      <c r="B157" s="6" t="s">
        <v>19</v>
      </c>
      <c r="C157" s="7" t="s">
        <v>20</v>
      </c>
      <c r="D157" s="7" t="s">
        <v>21</v>
      </c>
      <c r="G157" s="1"/>
      <c r="H157" s="1"/>
      <c r="I157" s="1"/>
    </row>
    <row r="158" spans="1:9" x14ac:dyDescent="0.3">
      <c r="A158" s="9" t="s">
        <v>116</v>
      </c>
      <c r="B158" s="10"/>
      <c r="C158" s="10"/>
      <c r="D158" s="26">
        <f t="shared" ref="D158:D162" si="20">IF(OR(ISBLANK(B158),ISBLANK(C158)),0,B158-C158)</f>
        <v>0</v>
      </c>
      <c r="G158" s="1"/>
      <c r="H158" s="1"/>
      <c r="I158" s="1"/>
    </row>
    <row r="159" spans="1:9" x14ac:dyDescent="0.3">
      <c r="A159" s="9" t="s">
        <v>117</v>
      </c>
      <c r="B159" s="10"/>
      <c r="C159" s="10"/>
      <c r="D159" s="26">
        <f t="shared" si="20"/>
        <v>0</v>
      </c>
      <c r="G159" s="1"/>
      <c r="H159" s="1"/>
      <c r="I159" s="1"/>
    </row>
    <row r="160" spans="1:9" x14ac:dyDescent="0.3">
      <c r="A160" s="9" t="s">
        <v>118</v>
      </c>
      <c r="B160" s="10"/>
      <c r="C160" s="10"/>
      <c r="D160" s="26">
        <f t="shared" si="20"/>
        <v>0</v>
      </c>
    </row>
    <row r="161" spans="1:4" x14ac:dyDescent="0.3">
      <c r="A161" s="9" t="s">
        <v>17</v>
      </c>
      <c r="B161" s="10"/>
      <c r="C161" s="10"/>
      <c r="D161" s="26">
        <f t="shared" si="20"/>
        <v>0</v>
      </c>
    </row>
    <row r="162" spans="1:4" x14ac:dyDescent="0.3">
      <c r="A162" s="9" t="s">
        <v>17</v>
      </c>
      <c r="B162" s="18"/>
      <c r="C162" s="18"/>
      <c r="D162" s="26">
        <f t="shared" si="20"/>
        <v>0</v>
      </c>
    </row>
    <row r="163" spans="1:4" x14ac:dyDescent="0.3">
      <c r="A163" s="15" t="str">
        <f>"ΣΥΝΟΛΙΚΑ ΕΞΟΔΑ " &amp; Table14[[#Headers],[ΛΟΙΠΕΣ ΔΑΠΑΝΕΣ]]</f>
        <v>ΣΥΝΟΛΙΚΑ ΕΞΟΔΑ ΛΟΙΠΕΣ ΔΑΠΑΝΕΣ</v>
      </c>
      <c r="B163" s="16">
        <f>SUBTOTAL(9,Table14[Προϋπολογισμός])</f>
        <v>0</v>
      </c>
      <c r="C163" s="16">
        <f>SUBTOTAL(9,Table14[Πραγματικός])</f>
        <v>0</v>
      </c>
      <c r="D163" s="17">
        <f>SUBTOTAL(9,Table14[Διαφορά])</f>
        <v>0</v>
      </c>
    </row>
  </sheetData>
  <phoneticPr fontId="0" type="noConversion"/>
  <conditionalFormatting sqref="D68:D72 D28:D36 D21 D23:D26 D52:D53 D89:D95 D141:D147 D55:D64 D40:D48 D107:D114 D118:D123 D158:D162 D4:D18">
    <cfRule type="cellIs" dxfId="202" priority="17" stopIfTrue="1" operator="lessThan">
      <formula>0</formula>
    </cfRule>
  </conditionalFormatting>
  <conditionalFormatting sqref="D99:D103">
    <cfRule type="cellIs" dxfId="201" priority="15" stopIfTrue="1" operator="lessThan">
      <formula>0</formula>
    </cfRule>
  </conditionalFormatting>
  <conditionalFormatting sqref="D83:D85">
    <cfRule type="cellIs" dxfId="200" priority="14" stopIfTrue="1" operator="lessThan">
      <formula>0</formula>
    </cfRule>
  </conditionalFormatting>
  <conditionalFormatting sqref="D151:D154">
    <cfRule type="cellIs" dxfId="199" priority="13" stopIfTrue="1" operator="lessThan">
      <formula>0</formula>
    </cfRule>
  </conditionalFormatting>
  <conditionalFormatting sqref="D76:D79">
    <cfRule type="cellIs" dxfId="198" priority="10" stopIfTrue="1" operator="lessThan">
      <formula>0</formula>
    </cfRule>
  </conditionalFormatting>
  <conditionalFormatting sqref="D127:D137">
    <cfRule type="cellIs" dxfId="197" priority="8" stopIfTrue="1" operator="lessThan">
      <formula>0</formula>
    </cfRule>
  </conditionalFormatting>
  <conditionalFormatting sqref="D27">
    <cfRule type="cellIs" dxfId="196" priority="3" stopIfTrue="1" operator="lessThan">
      <formula>0</formula>
    </cfRule>
  </conditionalFormatting>
  <conditionalFormatting sqref="D22">
    <cfRule type="cellIs" dxfId="195" priority="2" stopIfTrue="1" operator="lessThan">
      <formula>0</formula>
    </cfRule>
  </conditionalFormatting>
  <conditionalFormatting sqref="D54">
    <cfRule type="cellIs" dxfId="194" priority="1" stopIfTrue="1" operator="lessThan">
      <formula>0</formula>
    </cfRule>
  </conditionalFormatting>
  <pageMargins left="0.5" right="0.5" top="0.5" bottom="0.5" header="0.5" footer="0.25"/>
  <pageSetup scale="83" fitToHeight="2" orientation="portrait" r:id="rId1"/>
  <headerFooter alignWithMargins="0"/>
  <tableParts count="1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31"/>
  <sheetViews>
    <sheetView showGridLines="0" workbookViewId="0">
      <selection activeCell="E11" sqref="E11"/>
    </sheetView>
  </sheetViews>
  <sheetFormatPr defaultColWidth="9" defaultRowHeight="14.25" x14ac:dyDescent="0.2"/>
  <cols>
    <col min="1" max="1" width="9.125" style="23" customWidth="1"/>
    <col min="2" max="2" width="63.625" style="23" customWidth="1"/>
    <col min="3" max="3" width="9" style="45" customWidth="1"/>
    <col min="4" max="16384" width="9" style="45"/>
  </cols>
  <sheetData>
    <row r="1" spans="1:2" ht="18.75" x14ac:dyDescent="0.3">
      <c r="A1" s="38" t="s">
        <v>124</v>
      </c>
      <c r="B1" s="34"/>
    </row>
    <row r="2" spans="1:2" x14ac:dyDescent="0.2">
      <c r="B2" s="35"/>
    </row>
    <row r="3" spans="1:2" x14ac:dyDescent="0.2">
      <c r="A3" s="46" t="s">
        <v>125</v>
      </c>
      <c r="B3" s="46"/>
    </row>
    <row r="4" spans="1:2" ht="38.25" x14ac:dyDescent="0.2">
      <c r="B4" s="36" t="s">
        <v>126</v>
      </c>
    </row>
    <row r="5" spans="1:2" x14ac:dyDescent="0.2">
      <c r="B5" s="36"/>
    </row>
    <row r="6" spans="1:2" ht="38.25" x14ac:dyDescent="0.2">
      <c r="B6" s="36" t="s">
        <v>127</v>
      </c>
    </row>
    <row r="7" spans="1:2" x14ac:dyDescent="0.2">
      <c r="B7" s="36"/>
    </row>
    <row r="8" spans="1:2" x14ac:dyDescent="0.2">
      <c r="A8" s="46" t="s">
        <v>142</v>
      </c>
      <c r="B8" s="46" t="s">
        <v>133</v>
      </c>
    </row>
    <row r="9" spans="1:2" x14ac:dyDescent="0.2">
      <c r="B9" s="36"/>
    </row>
    <row r="10" spans="1:2" ht="38.25" x14ac:dyDescent="0.2">
      <c r="B10" s="36" t="s">
        <v>136</v>
      </c>
    </row>
    <row r="11" spans="1:2" x14ac:dyDescent="0.2">
      <c r="B11" s="36"/>
    </row>
    <row r="12" spans="1:2" x14ac:dyDescent="0.2">
      <c r="A12" s="46" t="s">
        <v>141</v>
      </c>
      <c r="B12" s="46" t="s">
        <v>134</v>
      </c>
    </row>
    <row r="13" spans="1:2" x14ac:dyDescent="0.2">
      <c r="B13" s="36"/>
    </row>
    <row r="14" spans="1:2" x14ac:dyDescent="0.2">
      <c r="B14" s="36" t="s">
        <v>137</v>
      </c>
    </row>
    <row r="15" spans="1:2" x14ac:dyDescent="0.2">
      <c r="B15" s="36"/>
    </row>
    <row r="16" spans="1:2" ht="25.5" x14ac:dyDescent="0.2">
      <c r="B16" s="36" t="s">
        <v>128</v>
      </c>
    </row>
    <row r="17" spans="1:2" x14ac:dyDescent="0.2">
      <c r="B17" s="36"/>
    </row>
    <row r="18" spans="1:2" x14ac:dyDescent="0.2">
      <c r="A18" s="46" t="s">
        <v>132</v>
      </c>
      <c r="B18" s="46" t="s">
        <v>135</v>
      </c>
    </row>
    <row r="19" spans="1:2" x14ac:dyDescent="0.2">
      <c r="B19" s="36"/>
    </row>
    <row r="20" spans="1:2" ht="25.5" x14ac:dyDescent="0.2">
      <c r="B20" s="36" t="s">
        <v>129</v>
      </c>
    </row>
    <row r="21" spans="1:2" x14ac:dyDescent="0.2">
      <c r="B21" s="36"/>
    </row>
    <row r="22" spans="1:2" x14ac:dyDescent="0.2">
      <c r="A22" s="37" t="s">
        <v>131</v>
      </c>
      <c r="B22" s="35"/>
    </row>
    <row r="23" spans="1:2" ht="63.75" x14ac:dyDescent="0.2">
      <c r="B23" s="36" t="s">
        <v>138</v>
      </c>
    </row>
    <row r="24" spans="1:2" x14ac:dyDescent="0.2">
      <c r="B24" s="35"/>
    </row>
    <row r="25" spans="1:2" x14ac:dyDescent="0.2">
      <c r="A25" s="37" t="s">
        <v>130</v>
      </c>
      <c r="B25" s="35"/>
    </row>
    <row r="26" spans="1:2" ht="38.25" x14ac:dyDescent="0.2">
      <c r="B26" s="36" t="s">
        <v>139</v>
      </c>
    </row>
    <row r="27" spans="1:2" x14ac:dyDescent="0.2">
      <c r="B27" s="35"/>
    </row>
    <row r="28" spans="1:2" x14ac:dyDescent="0.2">
      <c r="A28" s="37"/>
      <c r="B28" s="35"/>
    </row>
    <row r="29" spans="1:2" x14ac:dyDescent="0.2">
      <c r="B29" s="36"/>
    </row>
    <row r="30" spans="1:2" x14ac:dyDescent="0.2">
      <c r="B30" s="35"/>
    </row>
    <row r="31" spans="1:2" x14ac:dyDescent="0.2">
      <c r="B31" s="36"/>
    </row>
  </sheetData>
  <pageMargins left="0.7" right="0.7" top="0.75" bottom="0.75" header="0.3" footer="0.3"/>
  <pageSetup scale="93"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Budget</vt:lpstr>
      <vt:lpstr>Help</vt:lpstr>
      <vt:lpstr>Budget!Print_Area</vt:lpstr>
      <vt:lpstr>Help!Print_Area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Household Budget</dc:title>
  <dc:creator>Effie Tsili</dc:creator>
  <cp:lastModifiedBy>Effie Tsili</cp:lastModifiedBy>
  <cp:lastPrinted>2020-01-13T22:28:33Z</cp:lastPrinted>
  <dcterms:created xsi:type="dcterms:W3CDTF">2007-10-28T01:07:07Z</dcterms:created>
  <dcterms:modified xsi:type="dcterms:W3CDTF">2021-07-19T21:13:01Z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2008-2020 Vertex42 LLC</vt:lpwstr>
  </property>
  <property fmtid="{D5CDD505-2E9C-101B-9397-08002B2CF9AE}" pid="3" name="Source">
    <vt:lpwstr>https://www.vertex42.com/ExcelTemplates/monthly-household-budget.html</vt:lpwstr>
  </property>
  <property fmtid="{D5CDD505-2E9C-101B-9397-08002B2CF9AE}" pid="4" name="Version">
    <vt:lpwstr>1.1.3</vt:lpwstr>
  </property>
</Properties>
</file>