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ffie Files\MLS\Calculators\EL\"/>
    </mc:Choice>
  </mc:AlternateContent>
  <xr:revisionPtr revIDLastSave="0" documentId="13_ncr:1_{BC85C5A8-25B2-483E-B9D7-62BB00B57F90}" xr6:coauthVersionLast="45" xr6:coauthVersionMax="45" xr10:uidLastSave="{00000000-0000-0000-0000-000000000000}"/>
  <bookViews>
    <workbookView xWindow="390" yWindow="390" windowWidth="14565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4" roundtripDataSignature="AMtx7mgpjQXMzF98elyDF9LrCXuCIDitLQ=="/>
    </ext>
  </extLst>
</workbook>
</file>

<file path=xl/calcChain.xml><?xml version="1.0" encoding="utf-8"?>
<calcChain xmlns="http://schemas.openxmlformats.org/spreadsheetml/2006/main">
  <c r="C16" i="1" l="1"/>
  <c r="B16" i="1"/>
  <c r="I37" i="1" l="1"/>
  <c r="I36" i="1"/>
  <c r="I35" i="1"/>
  <c r="I32" i="1"/>
  <c r="I31" i="1"/>
  <c r="I30" i="1"/>
  <c r="I29" i="1"/>
  <c r="C17" i="1"/>
  <c r="B17" i="1"/>
  <c r="X13" i="1"/>
  <c r="X12" i="1"/>
  <c r="X11" i="1"/>
  <c r="X14" i="1" s="1"/>
  <c r="C9" i="1"/>
  <c r="B9" i="1"/>
  <c r="C8" i="1"/>
  <c r="C22" i="1" s="1"/>
  <c r="B8" i="1"/>
  <c r="B22" i="1" l="1"/>
  <c r="B24" i="1" s="1"/>
  <c r="C26" i="1"/>
  <c r="C24" i="1"/>
  <c r="B26" i="1" l="1"/>
</calcChain>
</file>

<file path=xl/sharedStrings.xml><?xml version="1.0" encoding="utf-8"?>
<sst xmlns="http://schemas.openxmlformats.org/spreadsheetml/2006/main" count="26" uniqueCount="26">
  <si>
    <t>Συνολική τιμή του οχήματος:</t>
  </si>
  <si>
    <t>Αριθμός περιόδων δανείου (μήνες):</t>
  </si>
  <si>
    <t>Επιτόκιο:</t>
  </si>
  <si>
    <t>Μηνιαία πληρωμή:</t>
  </si>
  <si>
    <t>Σύνολο τόκου που καταβλήθηκε καθ' όλη τη διάρκεια του δανείου:</t>
  </si>
  <si>
    <t>Κόστος συντήρησης κατά τη διάρκεια της κυριότητας:</t>
  </si>
  <si>
    <t>Κόστος ασφάλισης/μήνα:</t>
  </si>
  <si>
    <t>Υπόμνημα χρώματος:</t>
  </si>
  <si>
    <t>Είσοδος</t>
  </si>
  <si>
    <t>Υπολογισμός</t>
  </si>
  <si>
    <t>Καμία είσοδος/έξοδος</t>
  </si>
  <si>
    <t>Υπολογισμός κόστους αυτοκινήτου</t>
  </si>
  <si>
    <t>Κατανάλωση βενζίνης λίτρα/100 km</t>
  </si>
  <si>
    <t>Τιμή βενζίνης ανά λίτρο</t>
  </si>
  <si>
    <t>Υπολογιστής πληρωμών (αλλαγή τιμών για κάθε όχημα)</t>
  </si>
  <si>
    <t>Xiλιόμετρα (διανυθέντα) οχήματος:</t>
  </si>
  <si>
    <t>Κόστος βενζίνης/έτος:</t>
  </si>
  <si>
    <t>Χρόνια κτήσης του οχήματος πριν από την πώληση:</t>
  </si>
  <si>
    <t>Προκαταβολή (πλήρης τιμή οχήματος για την καταβολή με μετρητά):</t>
  </si>
  <si>
    <t>Συνολικό κόστος ανά έτος κυριότητας του οχήματος:</t>
  </si>
  <si>
    <t>Χιλιόμετρα οδήγησης ανά έτος:</t>
  </si>
  <si>
    <t>Συνολικό κόστος κυριότητας πριν από την πώληση του οχήματος:</t>
  </si>
  <si>
    <t>Συνολικό κόστος κυριότητας μετά την πώληση του οχήματος:</t>
  </si>
  <si>
    <t>Τιμή πώλησης μετά την κτήση/αγορά:</t>
  </si>
  <si>
    <t>Όχημα 1</t>
  </si>
  <si>
    <t>Όχημα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</si>
</sst>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;[Red]#,##0.00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20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BDD6EE"/>
      </patternFill>
    </fill>
    <fill>
      <patternFill patternType="solid">
        <fgColor theme="9" tint="-0.249977111117893"/>
        <bgColor rgb="FF70AD47"/>
      </patternFill>
    </fill>
    <fill>
      <patternFill patternType="solid">
        <fgColor theme="9" tint="0.79998168889431442"/>
        <bgColor rgb="FFF7CAA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4" xfId="0" applyFont="1" applyBorder="1"/>
    <xf numFmtId="0" fontId="0" fillId="0" borderId="5" xfId="0" applyFont="1" applyBorder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6" fillId="3" borderId="2" xfId="0" applyFont="1" applyFill="1" applyBorder="1"/>
    <xf numFmtId="164" fontId="6" fillId="3" borderId="3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10" fontId="0" fillId="0" borderId="1" xfId="0" applyNumberFormat="1" applyFont="1" applyFill="1" applyBorder="1"/>
    <xf numFmtId="0" fontId="6" fillId="3" borderId="1" xfId="0" applyFont="1" applyFill="1" applyBorder="1"/>
    <xf numFmtId="165" fontId="0" fillId="4" borderId="1" xfId="0" applyNumberFormat="1" applyFont="1" applyFill="1" applyBorder="1"/>
    <xf numFmtId="165" fontId="0" fillId="4" borderId="6" xfId="0" applyNumberFormat="1" applyFont="1" applyFill="1" applyBorder="1"/>
    <xf numFmtId="4" fontId="0" fillId="0" borderId="0" xfId="0" applyNumberFormat="1" applyFont="1" applyAlignment="1"/>
    <xf numFmtId="4" fontId="0" fillId="0" borderId="0" xfId="0" applyNumberFormat="1" applyFont="1"/>
    <xf numFmtId="0" fontId="1" fillId="2" borderId="1" xfId="0" applyFont="1" applyFill="1" applyBorder="1" applyAlignment="1">
      <alignment horizontal="right"/>
    </xf>
    <xf numFmtId="4" fontId="5" fillId="0" borderId="1" xfId="0" applyNumberFormat="1" applyFont="1" applyFill="1" applyBorder="1"/>
    <xf numFmtId="4" fontId="0" fillId="4" borderId="1" xfId="0" applyNumberFormat="1" applyFont="1" applyFill="1" applyBorder="1"/>
    <xf numFmtId="0" fontId="0" fillId="0" borderId="7" xfId="0" applyFont="1" applyFill="1" applyBorder="1"/>
    <xf numFmtId="4" fontId="1" fillId="4" borderId="1" xfId="0" applyNumberFormat="1" applyFont="1" applyFill="1" applyBorder="1"/>
    <xf numFmtId="0" fontId="0" fillId="4" borderId="1" xfId="0" applyFont="1" applyFill="1" applyBorder="1"/>
    <xf numFmtId="0" fontId="7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7"/>
  <sheetViews>
    <sheetView tabSelected="1" zoomScaleNormal="100" workbookViewId="0">
      <selection activeCell="C2" sqref="C2"/>
    </sheetView>
  </sheetViews>
  <sheetFormatPr defaultColWidth="14.42578125" defaultRowHeight="15" customHeight="1" x14ac:dyDescent="0.25"/>
  <cols>
    <col min="1" max="1" width="62" customWidth="1"/>
    <col min="2" max="3" width="21.28515625" customWidth="1"/>
    <col min="4" max="4" width="18.42578125" customWidth="1"/>
    <col min="5" max="9" width="8.7109375" customWidth="1"/>
    <col min="10" max="10" width="11.85546875" customWidth="1"/>
    <col min="11" max="12" width="8.7109375" customWidth="1"/>
    <col min="13" max="13" width="11.5703125" customWidth="1"/>
    <col min="14" max="24" width="8.7109375" customWidth="1"/>
  </cols>
  <sheetData>
    <row r="1" spans="1:24" ht="29.45" customHeight="1" x14ac:dyDescent="0.4">
      <c r="A1" s="9" t="s">
        <v>11</v>
      </c>
    </row>
    <row r="2" spans="1:24" x14ac:dyDescent="0.25">
      <c r="B2" s="20" t="s">
        <v>24</v>
      </c>
      <c r="C2" s="20" t="s">
        <v>25</v>
      </c>
    </row>
    <row r="3" spans="1:24" x14ac:dyDescent="0.25">
      <c r="A3" s="10" t="s">
        <v>14</v>
      </c>
      <c r="B3" s="11"/>
      <c r="C3" s="11"/>
    </row>
    <row r="4" spans="1:24" x14ac:dyDescent="0.25">
      <c r="A4" s="1" t="s">
        <v>0</v>
      </c>
      <c r="B4" s="12">
        <v>27000</v>
      </c>
      <c r="C4" s="12">
        <v>12000</v>
      </c>
    </row>
    <row r="5" spans="1:24" x14ac:dyDescent="0.25">
      <c r="A5" s="1" t="s">
        <v>18</v>
      </c>
      <c r="B5" s="12">
        <v>12000</v>
      </c>
      <c r="C5" s="12">
        <v>12000</v>
      </c>
    </row>
    <row r="6" spans="1:24" x14ac:dyDescent="0.25">
      <c r="A6" s="1" t="s">
        <v>1</v>
      </c>
      <c r="B6" s="13">
        <v>36</v>
      </c>
      <c r="C6" s="13">
        <v>36</v>
      </c>
    </row>
    <row r="7" spans="1:24" x14ac:dyDescent="0.25">
      <c r="A7" s="1" t="s">
        <v>2</v>
      </c>
      <c r="B7" s="14">
        <v>0.04</v>
      </c>
      <c r="C7" s="14">
        <v>0.04</v>
      </c>
    </row>
    <row r="8" spans="1:24" x14ac:dyDescent="0.25">
      <c r="A8" s="1" t="s">
        <v>3</v>
      </c>
      <c r="B8" s="16">
        <f>-PMT(B7/12,B6,I29)</f>
        <v>442.85977510265525</v>
      </c>
      <c r="C8" s="16">
        <f>-PMT(C7/12,C6,I30)</f>
        <v>0</v>
      </c>
    </row>
    <row r="9" spans="1:24" x14ac:dyDescent="0.25">
      <c r="A9" s="2" t="s">
        <v>4</v>
      </c>
      <c r="B9" s="17">
        <f t="shared" ref="B9:C9" si="0">IF((B4-B5&gt;0),-CUMIPMT(B7/12,B6,B4-B5,1,B6,1),0)</f>
        <v>889.9852860753399</v>
      </c>
      <c r="C9" s="17">
        <f t="shared" si="0"/>
        <v>0</v>
      </c>
    </row>
    <row r="10" spans="1:24" x14ac:dyDescent="0.25">
      <c r="B10" s="3"/>
    </row>
    <row r="11" spans="1:24" x14ac:dyDescent="0.25">
      <c r="A11" s="15" t="s">
        <v>23</v>
      </c>
      <c r="B11" s="21">
        <v>18000</v>
      </c>
      <c r="C11" s="21">
        <v>8500</v>
      </c>
      <c r="J11" s="4"/>
      <c r="L11" s="4"/>
      <c r="N11" s="4"/>
      <c r="P11" s="4"/>
      <c r="R11" s="4"/>
      <c r="T11" s="4"/>
      <c r="V11" s="4"/>
      <c r="X11" s="4" t="e">
        <f>(#REF!*#REF!)*500</f>
        <v>#REF!</v>
      </c>
    </row>
    <row r="12" spans="1:24" x14ac:dyDescent="0.25">
      <c r="J12" s="4"/>
      <c r="L12" s="4"/>
      <c r="N12" s="4"/>
      <c r="P12" s="4"/>
      <c r="R12" s="4"/>
      <c r="T12" s="4"/>
      <c r="V12" s="4"/>
      <c r="X12" s="4">
        <f>K26</f>
        <v>0</v>
      </c>
    </row>
    <row r="13" spans="1:24" x14ac:dyDescent="0.25">
      <c r="A13" s="8" t="s">
        <v>12</v>
      </c>
      <c r="B13" s="13">
        <v>6</v>
      </c>
      <c r="C13" s="13">
        <v>8</v>
      </c>
      <c r="J13" s="4"/>
      <c r="L13" s="4"/>
      <c r="N13" s="4"/>
      <c r="P13" s="4"/>
      <c r="R13" s="4"/>
      <c r="T13" s="4"/>
      <c r="V13" s="4"/>
      <c r="X13" s="4" t="e">
        <f>(-K8*#REF!)*10</f>
        <v>#REF!</v>
      </c>
    </row>
    <row r="14" spans="1:24" x14ac:dyDescent="0.25">
      <c r="A14" s="8" t="s">
        <v>13</v>
      </c>
      <c r="B14" s="12">
        <v>1.1000000000000001</v>
      </c>
      <c r="C14" s="12">
        <v>1.1000000000000001</v>
      </c>
      <c r="X14" t="e">
        <f>SUM(X11:X13)</f>
        <v>#REF!</v>
      </c>
    </row>
    <row r="15" spans="1:24" x14ac:dyDescent="0.25">
      <c r="A15" t="s">
        <v>15</v>
      </c>
      <c r="B15" s="13">
        <v>0</v>
      </c>
      <c r="C15" s="13">
        <v>30000</v>
      </c>
      <c r="J15" s="4"/>
    </row>
    <row r="16" spans="1:24" x14ac:dyDescent="0.25">
      <c r="A16" t="s">
        <v>16</v>
      </c>
      <c r="B16" s="22">
        <f>B19*B13/100*B14</f>
        <v>990.00000000000011</v>
      </c>
      <c r="C16" s="22">
        <f>C19*C13/100*C14</f>
        <v>1320</v>
      </c>
      <c r="J16" s="4"/>
    </row>
    <row r="17" spans="1:10" x14ac:dyDescent="0.25">
      <c r="A17" t="s">
        <v>5</v>
      </c>
      <c r="B17" s="22">
        <f>IF((B15&lt;20000),((B19*B20)*0.03),IF(AND(B15&gt;=20000,B15&lt;=49999),((B19*B20)*0.035),IF(AND(B15&gt;=50000,B15&lt;=74999),((B19*B20)*0.04),IF(AND(B15&gt;=75000,B15&lt;=99999),((B19*B20)*0.05),IF(AND(B15&gt;=100000,B15&lt;=129999),((B19*B20)*0.06),((B19*B20)*0.65))))))</f>
        <v>2250</v>
      </c>
      <c r="C17" s="22">
        <f>IF((C15&lt;20000),((C19*C20)*0.03),IF(AND(C15&gt;=20000,C15&lt;=49999),((C19*C20)*0.035),IF(AND(C15&gt;=50000,C15&lt;=74999),((C19*C20)*0.04),IF(AND(C15&gt;=75000,C15&lt;=99999),((C19*C20)*0.05),IF(AND(C15&gt;=100000,C15&lt;=129999),((C19*C20)*0.06),((C19*C20)*0.65))))))</f>
        <v>2625.0000000000005</v>
      </c>
    </row>
    <row r="18" spans="1:10" x14ac:dyDescent="0.25">
      <c r="A18" t="s">
        <v>6</v>
      </c>
      <c r="B18" s="12">
        <v>85</v>
      </c>
      <c r="C18" s="12">
        <v>60</v>
      </c>
      <c r="J18" s="4"/>
    </row>
    <row r="19" spans="1:10" x14ac:dyDescent="0.25">
      <c r="A19" s="8" t="s">
        <v>20</v>
      </c>
      <c r="B19" s="13">
        <v>15000</v>
      </c>
      <c r="C19" s="13">
        <v>15000</v>
      </c>
      <c r="J19" s="4"/>
    </row>
    <row r="20" spans="1:10" x14ac:dyDescent="0.25">
      <c r="A20" t="s">
        <v>17</v>
      </c>
      <c r="B20" s="13">
        <v>5</v>
      </c>
      <c r="C20" s="13">
        <v>5</v>
      </c>
      <c r="J20" s="4"/>
    </row>
    <row r="22" spans="1:10" ht="15.75" customHeight="1" x14ac:dyDescent="0.25">
      <c r="A22" s="15" t="s">
        <v>21</v>
      </c>
      <c r="B22" s="22">
        <f>B5+(B8*B6)+(B16*B20)+B17+((B18*12)*B20)</f>
        <v>40242.95190369559</v>
      </c>
      <c r="C22" s="22">
        <f>C5+(C8*C6)+(C16*C20)+C17+((C18*12)*C20)</f>
        <v>24825</v>
      </c>
      <c r="J22" s="4"/>
    </row>
    <row r="23" spans="1:10" ht="15.75" customHeight="1" x14ac:dyDescent="0.25">
      <c r="B23" s="18"/>
      <c r="C23" s="18"/>
      <c r="J23" s="4"/>
    </row>
    <row r="24" spans="1:10" ht="15.75" customHeight="1" x14ac:dyDescent="0.25">
      <c r="A24" s="15" t="s">
        <v>19</v>
      </c>
      <c r="B24" s="22">
        <f t="shared" ref="B24:C24" si="1">B22/B20</f>
        <v>8048.5903807391178</v>
      </c>
      <c r="C24" s="22">
        <f t="shared" si="1"/>
        <v>4965</v>
      </c>
      <c r="J24" s="4"/>
    </row>
    <row r="25" spans="1:10" ht="15.75" customHeight="1" x14ac:dyDescent="0.25">
      <c r="B25" s="19"/>
      <c r="C25" s="18"/>
    </row>
    <row r="26" spans="1:10" ht="15.75" customHeight="1" x14ac:dyDescent="0.25">
      <c r="A26" s="26" t="s">
        <v>22</v>
      </c>
      <c r="B26" s="24">
        <f>B22-B11</f>
        <v>22242.95190369559</v>
      </c>
      <c r="C26" s="24">
        <f>C22-C11</f>
        <v>16325</v>
      </c>
      <c r="J26" s="4"/>
    </row>
    <row r="27" spans="1:10" ht="15.75" customHeight="1" x14ac:dyDescent="0.25">
      <c r="J27" s="4"/>
    </row>
    <row r="28" spans="1:10" ht="15.75" customHeight="1" x14ac:dyDescent="0.25">
      <c r="B28" s="5"/>
    </row>
    <row r="29" spans="1:10" ht="15.75" customHeight="1" x14ac:dyDescent="0.25">
      <c r="I29" s="6">
        <f>B4-B5</f>
        <v>15000</v>
      </c>
      <c r="J29" s="4"/>
    </row>
    <row r="30" spans="1:10" ht="15.75" customHeight="1" x14ac:dyDescent="0.25">
      <c r="A30" s="7" t="s">
        <v>7</v>
      </c>
      <c r="B30" s="23" t="s">
        <v>8</v>
      </c>
      <c r="I30" s="6">
        <f>C4-C5</f>
        <v>0</v>
      </c>
      <c r="J30" s="4"/>
    </row>
    <row r="31" spans="1:10" ht="15.75" customHeight="1" x14ac:dyDescent="0.25">
      <c r="B31" s="25" t="s">
        <v>9</v>
      </c>
      <c r="I31" s="6" t="e">
        <f>#REF!-#REF!</f>
        <v>#REF!</v>
      </c>
      <c r="J31" s="4"/>
    </row>
    <row r="32" spans="1:10" ht="15.75" customHeight="1" x14ac:dyDescent="0.25">
      <c r="B32" t="s">
        <v>10</v>
      </c>
      <c r="I32" s="6" t="e">
        <f>#REF!-#REF!</f>
        <v>#REF!</v>
      </c>
    </row>
    <row r="33" spans="9:9" ht="15.75" customHeight="1" x14ac:dyDescent="0.25">
      <c r="I33" s="6"/>
    </row>
    <row r="34" spans="9:9" ht="15.75" customHeight="1" x14ac:dyDescent="0.25">
      <c r="I34" s="6"/>
    </row>
    <row r="35" spans="9:9" ht="15.75" customHeight="1" x14ac:dyDescent="0.25">
      <c r="I35" s="6" t="e">
        <f>#REF!-#REF!</f>
        <v>#REF!</v>
      </c>
    </row>
    <row r="36" spans="9:9" ht="15.75" customHeight="1" x14ac:dyDescent="0.25">
      <c r="I36" s="6" t="e">
        <f>#REF!-#REF!</f>
        <v>#REF!</v>
      </c>
    </row>
    <row r="37" spans="9:9" ht="15.75" customHeight="1" x14ac:dyDescent="0.25">
      <c r="I37" s="6" t="e">
        <f>#REF!-#REF!</f>
        <v>#REF!</v>
      </c>
    </row>
    <row r="38" spans="9:9" ht="15.75" customHeight="1" x14ac:dyDescent="0.25"/>
    <row r="39" spans="9:9" ht="15.75" customHeight="1" x14ac:dyDescent="0.25"/>
    <row r="40" spans="9:9" ht="15.75" customHeight="1" x14ac:dyDescent="0.25"/>
    <row r="41" spans="9:9" ht="15.75" customHeight="1" x14ac:dyDescent="0.25"/>
    <row r="42" spans="9:9" ht="15.75" customHeight="1" x14ac:dyDescent="0.25"/>
    <row r="43" spans="9:9" ht="15.75" customHeight="1" x14ac:dyDescent="0.25"/>
    <row r="44" spans="9:9" ht="15.75" customHeight="1" x14ac:dyDescent="0.25"/>
    <row r="45" spans="9:9" ht="15.75" customHeight="1" x14ac:dyDescent="0.25"/>
    <row r="46" spans="9:9" ht="15.75" customHeight="1" x14ac:dyDescent="0.25"/>
    <row r="47" spans="9:9" ht="15.75" customHeight="1" x14ac:dyDescent="0.25"/>
    <row r="48" spans="9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Taylor</dc:creator>
  <cp:lastModifiedBy>Effie Tsili</cp:lastModifiedBy>
  <dcterms:created xsi:type="dcterms:W3CDTF">2014-06-07T21:40:43Z</dcterms:created>
  <dcterms:modified xsi:type="dcterms:W3CDTF">2021-07-19T21:22:28Z</dcterms:modified>
</cp:coreProperties>
</file>